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-2020\2019-2020\Financijski plan za 2020\"/>
    </mc:Choice>
  </mc:AlternateContent>
  <bookViews>
    <workbookView xWindow="0" yWindow="0" windowWidth="16815" windowHeight="7755"/>
  </bookViews>
  <sheets>
    <sheet name="Ostvarenje proračuna 2019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15" i="1" l="1"/>
  <c r="F18" i="1"/>
  <c r="F19" i="1"/>
  <c r="F14" i="1"/>
  <c r="E15" i="1"/>
  <c r="E18" i="1"/>
  <c r="E19" i="1"/>
  <c r="E14" i="1"/>
  <c r="C20" i="1"/>
  <c r="D20" i="1"/>
  <c r="F20" i="1" s="1"/>
  <c r="B20" i="1"/>
  <c r="C16" i="1"/>
  <c r="C21" i="1" s="1"/>
  <c r="D16" i="1"/>
  <c r="F16" i="1" s="1"/>
  <c r="B16" i="1"/>
  <c r="B21" i="1" s="1"/>
  <c r="B32" i="1" s="1"/>
  <c r="D21" i="1" l="1"/>
  <c r="E21" i="1" s="1"/>
  <c r="E16" i="1"/>
  <c r="E20" i="1"/>
  <c r="F148" i="1"/>
  <c r="F150" i="1"/>
  <c r="F152" i="1"/>
  <c r="F154" i="1"/>
  <c r="F155" i="1"/>
  <c r="F156" i="1"/>
  <c r="F157" i="1"/>
  <c r="F159" i="1"/>
  <c r="F161" i="1"/>
  <c r="F163" i="1"/>
  <c r="E148" i="1"/>
  <c r="E150" i="1"/>
  <c r="E152" i="1"/>
  <c r="E154" i="1"/>
  <c r="E155" i="1"/>
  <c r="E156" i="1"/>
  <c r="E157" i="1"/>
  <c r="E159" i="1"/>
  <c r="E161" i="1"/>
  <c r="E163" i="1"/>
  <c r="B185" i="1"/>
  <c r="B183" i="1"/>
  <c r="B181" i="1"/>
  <c r="B176" i="1"/>
  <c r="B174" i="1"/>
  <c r="B172" i="1"/>
  <c r="B170" i="1"/>
  <c r="B147" i="1"/>
  <c r="B149" i="1"/>
  <c r="B151" i="1"/>
  <c r="B153" i="1"/>
  <c r="B158" i="1"/>
  <c r="B160" i="1"/>
  <c r="B162" i="1"/>
  <c r="B187" i="1" l="1"/>
  <c r="B164" i="1"/>
  <c r="D162" i="1"/>
  <c r="D160" i="1"/>
  <c r="D158" i="1"/>
  <c r="D153" i="1"/>
  <c r="D151" i="1"/>
  <c r="D149" i="1"/>
  <c r="D147" i="1"/>
  <c r="C162" i="1"/>
  <c r="C160" i="1"/>
  <c r="C158" i="1"/>
  <c r="C153" i="1"/>
  <c r="C151" i="1"/>
  <c r="C149" i="1"/>
  <c r="C147" i="1"/>
  <c r="F147" i="1" l="1"/>
  <c r="E147" i="1"/>
  <c r="F151" i="1"/>
  <c r="E151" i="1"/>
  <c r="F158" i="1"/>
  <c r="E158" i="1"/>
  <c r="F162" i="1"/>
  <c r="E162" i="1"/>
  <c r="C164" i="1"/>
  <c r="F149" i="1"/>
  <c r="E149" i="1"/>
  <c r="F153" i="1"/>
  <c r="E153" i="1"/>
  <c r="F160" i="1"/>
  <c r="E160" i="1"/>
  <c r="D164" i="1"/>
  <c r="D185" i="1"/>
  <c r="D183" i="1"/>
  <c r="E183" i="1" s="1"/>
  <c r="D181" i="1"/>
  <c r="D176" i="1"/>
  <c r="D174" i="1"/>
  <c r="D172" i="1"/>
  <c r="F172" i="1" s="1"/>
  <c r="D170" i="1"/>
  <c r="C185" i="1"/>
  <c r="C183" i="1"/>
  <c r="C181" i="1"/>
  <c r="F181" i="1" s="1"/>
  <c r="C176" i="1"/>
  <c r="C174" i="1"/>
  <c r="F174" i="1" s="1"/>
  <c r="C172" i="1"/>
  <c r="C170" i="1"/>
  <c r="E170" i="1"/>
  <c r="F171" i="1"/>
  <c r="F173" i="1"/>
  <c r="F175" i="1"/>
  <c r="F177" i="1"/>
  <c r="F178" i="1"/>
  <c r="F179" i="1"/>
  <c r="F180" i="1"/>
  <c r="F182" i="1"/>
  <c r="F184" i="1"/>
  <c r="F185" i="1"/>
  <c r="F186" i="1"/>
  <c r="F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4" i="1"/>
  <c r="E185" i="1"/>
  <c r="E186" i="1"/>
  <c r="E76" i="1"/>
  <c r="F88" i="1"/>
  <c r="F115" i="1"/>
  <c r="F123" i="1"/>
  <c r="F134" i="1"/>
  <c r="F84" i="1"/>
  <c r="C82" i="1"/>
  <c r="C92" i="1"/>
  <c r="D136" i="1"/>
  <c r="D137" i="1"/>
  <c r="F137" i="1" s="1"/>
  <c r="D105" i="1"/>
  <c r="F105" i="1" s="1"/>
  <c r="D134" i="1"/>
  <c r="D128" i="1"/>
  <c r="D127" i="1" s="1"/>
  <c r="D123" i="1"/>
  <c r="D122" i="1" s="1"/>
  <c r="E114" i="1"/>
  <c r="D116" i="1"/>
  <c r="F116" i="1" s="1"/>
  <c r="D98" i="1"/>
  <c r="F98" i="1" s="1"/>
  <c r="D93" i="1"/>
  <c r="F93" i="1" s="1"/>
  <c r="D89" i="1"/>
  <c r="E89" i="1" s="1"/>
  <c r="D84" i="1"/>
  <c r="B105" i="1"/>
  <c r="B98" i="1"/>
  <c r="B128" i="1"/>
  <c r="B127" i="1" s="1"/>
  <c r="B126" i="1"/>
  <c r="B134" i="1"/>
  <c r="B123" i="1"/>
  <c r="E123" i="1" s="1"/>
  <c r="B116" i="1"/>
  <c r="B93" i="1"/>
  <c r="E93" i="1" s="1"/>
  <c r="B89" i="1"/>
  <c r="B84" i="1"/>
  <c r="E84" i="1" s="1"/>
  <c r="E125" i="1"/>
  <c r="E91" i="1"/>
  <c r="E94" i="1"/>
  <c r="E95" i="1"/>
  <c r="E96" i="1"/>
  <c r="E97" i="1"/>
  <c r="E98" i="1"/>
  <c r="E99" i="1"/>
  <c r="E100" i="1"/>
  <c r="E101" i="1"/>
  <c r="E102" i="1"/>
  <c r="E103" i="1"/>
  <c r="E104" i="1"/>
  <c r="E106" i="1"/>
  <c r="E107" i="1"/>
  <c r="E108" i="1"/>
  <c r="E109" i="1"/>
  <c r="E111" i="1"/>
  <c r="E112" i="1"/>
  <c r="E113" i="1"/>
  <c r="E116" i="1"/>
  <c r="E119" i="1"/>
  <c r="E120" i="1"/>
  <c r="E121" i="1"/>
  <c r="E124" i="1"/>
  <c r="E129" i="1"/>
  <c r="E133" i="1"/>
  <c r="E134" i="1"/>
  <c r="E135" i="1"/>
  <c r="E85" i="1"/>
  <c r="E86" i="1"/>
  <c r="E87" i="1"/>
  <c r="E88" i="1"/>
  <c r="E90" i="1"/>
  <c r="D70" i="1"/>
  <c r="D64" i="1"/>
  <c r="D60" i="1"/>
  <c r="D59" i="1" s="1"/>
  <c r="E59" i="1" s="1"/>
  <c r="D67" i="1"/>
  <c r="F67" i="1" s="1"/>
  <c r="D50" i="1"/>
  <c r="F50" i="1" s="1"/>
  <c r="D57" i="1"/>
  <c r="F57" i="1" s="1"/>
  <c r="D53" i="1"/>
  <c r="F64" i="1"/>
  <c r="D69" i="1"/>
  <c r="D75" i="1"/>
  <c r="F75" i="1" s="1"/>
  <c r="E58" i="1"/>
  <c r="F60" i="1"/>
  <c r="F70" i="1"/>
  <c r="E54" i="1"/>
  <c r="E55" i="1"/>
  <c r="E61" i="1"/>
  <c r="E62" i="1"/>
  <c r="E65" i="1"/>
  <c r="E66" i="1"/>
  <c r="E68" i="1"/>
  <c r="E71" i="1"/>
  <c r="E72" i="1"/>
  <c r="E51" i="1"/>
  <c r="E52" i="1"/>
  <c r="D49" i="1"/>
  <c r="C47" i="1"/>
  <c r="B67" i="1"/>
  <c r="E67" i="1" s="1"/>
  <c r="B57" i="1"/>
  <c r="B56" i="1" s="1"/>
  <c r="B75" i="1"/>
  <c r="B74" i="1" s="1"/>
  <c r="B70" i="1"/>
  <c r="B69" i="1" s="1"/>
  <c r="B64" i="1"/>
  <c r="E64" i="1" s="1"/>
  <c r="B60" i="1"/>
  <c r="B59" i="1" s="1"/>
  <c r="B53" i="1"/>
  <c r="B49" i="1"/>
  <c r="B48" i="1" s="1"/>
  <c r="B63" i="1" l="1"/>
  <c r="E70" i="1"/>
  <c r="E60" i="1"/>
  <c r="E69" i="1"/>
  <c r="D63" i="1"/>
  <c r="B83" i="1"/>
  <c r="B82" i="1" s="1"/>
  <c r="B92" i="1"/>
  <c r="F164" i="1"/>
  <c r="E164" i="1"/>
  <c r="E75" i="1"/>
  <c r="E57" i="1"/>
  <c r="E53" i="1"/>
  <c r="D56" i="1"/>
  <c r="E56" i="1" s="1"/>
  <c r="D74" i="1"/>
  <c r="E74" i="1" s="1"/>
  <c r="E128" i="1"/>
  <c r="B122" i="1"/>
  <c r="D83" i="1"/>
  <c r="D126" i="1"/>
  <c r="E126" i="1" s="1"/>
  <c r="F128" i="1"/>
  <c r="F89" i="1"/>
  <c r="D187" i="1"/>
  <c r="E187" i="1" s="1"/>
  <c r="F183" i="1"/>
  <c r="F176" i="1"/>
  <c r="C187" i="1"/>
  <c r="F187" i="1" s="1"/>
  <c r="E127" i="1"/>
  <c r="E122" i="1"/>
  <c r="E83" i="1"/>
  <c r="D92" i="1"/>
  <c r="E105" i="1"/>
  <c r="E92" i="1"/>
  <c r="F53" i="1"/>
  <c r="D48" i="1"/>
  <c r="D47" i="1" s="1"/>
  <c r="E63" i="1"/>
  <c r="E48" i="1"/>
  <c r="E49" i="1"/>
  <c r="F49" i="1"/>
  <c r="B73" i="1"/>
  <c r="E73" i="1" s="1"/>
  <c r="D82" i="1" l="1"/>
  <c r="F92" i="1"/>
  <c r="B47" i="1"/>
  <c r="F47" i="1"/>
  <c r="E47" i="1"/>
  <c r="E82" i="1" l="1"/>
  <c r="F82" i="1"/>
</calcChain>
</file>

<file path=xl/sharedStrings.xml><?xml version="1.0" encoding="utf-8"?>
<sst xmlns="http://schemas.openxmlformats.org/spreadsheetml/2006/main" count="184" uniqueCount="148">
  <si>
    <t>IZVRŠENJE PRORAČUNA ZA 2019. GODINU ZA OŠ PROF. BLAŽ MAĐER</t>
  </si>
  <si>
    <t>NOVIGRAD PODRAVSKI</t>
  </si>
  <si>
    <t>Račun/opis</t>
  </si>
  <si>
    <t>ostvarenje/izvršenje  2018</t>
  </si>
  <si>
    <t>izvroni plan 2019</t>
  </si>
  <si>
    <t>ostvarenje/izvršenje 2019</t>
  </si>
  <si>
    <t>indeks 4/2</t>
  </si>
  <si>
    <t>indeks 4/3</t>
  </si>
  <si>
    <t>A. RAČUN PRIHODA</t>
  </si>
  <si>
    <t>Prihodi poslovanja</t>
  </si>
  <si>
    <t>prihodi od prodaje nefinancijske imovine</t>
  </si>
  <si>
    <t>UKUPNO PRIHODI:</t>
  </si>
  <si>
    <t>Rashodi poslovanja</t>
  </si>
  <si>
    <t>Rashodi za nabavu nefinancijske imovine</t>
  </si>
  <si>
    <t>UKUPNO RASHODI</t>
  </si>
  <si>
    <t>VIŠAK/MANJAK</t>
  </si>
  <si>
    <t>B. RAČUN FINANCIRANJA</t>
  </si>
  <si>
    <t>Primici od financisjke imovine i zaduživanja</t>
  </si>
  <si>
    <t>Izdaci za nefinancijsku imovinu i otplate zajmova</t>
  </si>
  <si>
    <t>NETO FINANCIRANJE</t>
  </si>
  <si>
    <t>C. VIŠAK/MANJAK IZ tekućeg razdoblja</t>
  </si>
  <si>
    <t>RASPOLOŽIVA SREDSTVA IZ PRETHODNIH GOD</t>
  </si>
  <si>
    <t>preneseni višak/manjka prethodnih godina</t>
  </si>
  <si>
    <t>višak/manjka za pokriće u narednom razdoblju</t>
  </si>
  <si>
    <t>Članak 2.</t>
  </si>
  <si>
    <t>Prihodi i rashodi te primici i izdaci u Računu prihoda i rashoda i Računu financiranja iskazani prema ekonomskoj klasifikaciji, prema izvorima</t>
  </si>
  <si>
    <t>financiranja i prema funkcijskoj klasifikaciji prikazani su kako slijedi</t>
  </si>
  <si>
    <t>A. RAČUN PRIHODA I RASHODA</t>
  </si>
  <si>
    <t>Tablica 1. prihodi i rashodi po ekonomskoj klasifikaciji</t>
  </si>
  <si>
    <t>PRIHODI</t>
  </si>
  <si>
    <t>Brojčana oznaka i naziv računa prihoda ekonomske klasifikacije na razini razreda, skupine,podskupine i odjeljka</t>
  </si>
  <si>
    <t>ostvarenje 2018</t>
  </si>
  <si>
    <t>Izvorni plan 2019</t>
  </si>
  <si>
    <t>ostvarenje 2019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</si>
  <si>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</si>
  <si>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</si>
  <si>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</si>
  <si>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639 Prijenosi između proračunskih korisnika istog proračuna</t>
  </si>
  <si>
    <t>6391 Tekući prijenosi između proračunskoh korisnika istog proračuna</t>
  </si>
  <si>
    <t>6393Tekući prijenosi između proračunskih korisnika istog proračuna temeljem prijenosa EU sredstava</t>
  </si>
  <si>
    <t>64 Prihodi od imovine</t>
  </si>
  <si>
    <t>641 Prihodi od financijske imovine</t>
  </si>
  <si>
    <t>6413 Kamate na oročena sredstva i depozite po viđenju</t>
  </si>
  <si>
    <t>65  Prihodi od upravnih i administrativnih pristojbi, pristojbi po posebnim propisima i naknada</t>
  </si>
  <si>
    <t>652 Prihodi po posebnim propisima</t>
  </si>
  <si>
    <t>6526 Ostali nespomenuti prihodi</t>
  </si>
  <si>
    <t>6528 Prihodi od novčane naknade poslodavca zbor nezapošljavanja invalida</t>
  </si>
  <si>
    <t>66 Prihodi od prodaje proizvoda i robe te pruženih usluga i prihodi od donacija</t>
  </si>
  <si>
    <t>661 Prihodi od prodaje proizvoda i robe te pruženih usluga</t>
  </si>
  <si>
    <t>6614  Prihodi od prodaje proizvoda i robe</t>
  </si>
  <si>
    <t>6615 Prihodi od pruženih usluga</t>
  </si>
  <si>
    <t>663 Donacije od pravnih i fizičkih osoba izvan općeg proračuna</t>
  </si>
  <si>
    <t>6631 Tekuće donacije</t>
  </si>
  <si>
    <t>67 Prihodi od nadležnog  proračuna i od HZZO-a temeljem ugovornih obveza</t>
  </si>
  <si>
    <t>671 Prihodi od nadležnog proračuna za financiranje rashoda poslovanja</t>
  </si>
  <si>
    <t>6711 Prihodi od nadležnog proračuna za financiranje rashoda poslovanja</t>
  </si>
  <si>
    <t>6712 Prihodi iz nadležnog proračuna za financiranje rashoda za nabavu nefinancijske imovine</t>
  </si>
  <si>
    <t>7 Prihodi od prodaje</t>
  </si>
  <si>
    <t>72 Prihodi od prodaje proizvedene dugotrajne imovine</t>
  </si>
  <si>
    <t>721 Prihodi od prodaje građevinskih objekata</t>
  </si>
  <si>
    <t>7211 Stambeni objekti</t>
  </si>
  <si>
    <t>63 Pomoći iz inozemstva i od subjekata unutar općeg proračuna</t>
  </si>
  <si>
    <t>RASHODI</t>
  </si>
  <si>
    <t>31 Rashodi za zaposlene</t>
  </si>
  <si>
    <t>311 Plaće</t>
  </si>
  <si>
    <t>3111 Plaće za redovan rad</t>
  </si>
  <si>
    <t>3113 Plaće za prekovremeni rad</t>
  </si>
  <si>
    <t>3114 Plaće za posebne uvjete</t>
  </si>
  <si>
    <t>312 Ostali rashodi za zaposlene</t>
  </si>
  <si>
    <t>313 Doprinosi na plaće</t>
  </si>
  <si>
    <t>3132 Doprinos za obvezno zdravstveno osiguranje</t>
  </si>
  <si>
    <t>3133 Doprinos za obvezno zdravstveno osiguranje u slučaju nezaposlenosti</t>
  </si>
  <si>
    <t>32 Materijalni rashodi</t>
  </si>
  <si>
    <t>321 Naknade troškova zaposlenima</t>
  </si>
  <si>
    <t>3211 Službena putovanja</t>
  </si>
  <si>
    <t>3212 Naknada za prijevoz  za rad na terenu i odvojen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</si>
  <si>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</si>
  <si>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</si>
  <si>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</si>
  <si>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</si>
  <si>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</si>
  <si>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</si>
  <si>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inveticijsko održavanje</t>
  </si>
  <si>
    <t>3225 Sitni inventar i auto gume</t>
  </si>
  <si>
    <t>3227 Službena 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</si>
  <si>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</si>
  <si>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</si>
  <si>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</si>
  <si>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</si>
  <si>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</si>
  <si>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</si>
  <si>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</si>
  <si>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</si>
  <si>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</si>
  <si>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329 Ostali nespomenuti rashodi poslovanja</t>
  </si>
  <si>
    <t>3293 Reprezentacija</t>
  </si>
  <si>
    <t>3294 Članarine i norme</t>
  </si>
  <si>
    <t>3295 Pritojbe i naknade</t>
  </si>
  <si>
    <t>3299 Ostali nespomenuti rashodi poslovanja</t>
  </si>
  <si>
    <t>34 Fnancijski rashodi</t>
  </si>
  <si>
    <t>343 Ostali financijski rashodi</t>
  </si>
  <si>
    <t>3431 Bankarske usluge i usluge platnog prometa</t>
  </si>
  <si>
    <t>4 Rashodi za nnabavu nefinancijske imovine</t>
  </si>
  <si>
    <t>42 Rashodi za nabavu proizvedene nefinancijske imovine</t>
  </si>
  <si>
    <t>422 Postrojenja i oprema</t>
  </si>
  <si>
    <t>4221 Uredska oprema i namještaj</t>
  </si>
  <si>
    <t>4226 Sportska i glazbena oprema</t>
  </si>
  <si>
    <t>4227 Uređaji, strojevi im oprema za ostale namjene</t>
  </si>
  <si>
    <t>424 Knjige, umjetnička djela i ostale izložbene vrijednosti</t>
  </si>
  <si>
    <t>4241 Knjige</t>
  </si>
  <si>
    <t>45 Rashodi za dodatna ulaganja na nefinancijskoj imovine</t>
  </si>
  <si>
    <t>451 Dodatna ulaganja na građevinskim objektima</t>
  </si>
  <si>
    <t>4511 Dodatna ulaganja na građevinskim objektima</t>
  </si>
  <si>
    <t>Tablica2  . Prihodi i rashodi prema izvorima financiranja</t>
  </si>
  <si>
    <t>Brojčana oznaka i naziv izvora financiranja na razini razreda i skupine</t>
  </si>
  <si>
    <t>Brojčana oznaka i naziv računa rashoda ekonomske klasifikacije na razini razreda, skupine,podskupine i odjeljka</t>
  </si>
  <si>
    <t>Izvor 1. Opći prihodi i primici</t>
  </si>
  <si>
    <t>Izvor 1.1. Prihodi od poreza za redovnu djelatnost</t>
  </si>
  <si>
    <t>Izvor 3. Vlastiti prihodi</t>
  </si>
  <si>
    <t>Izvor 3.1. Vlastiti prihodi-proračunski korisnik</t>
  </si>
  <si>
    <t>Izvor 4. Prihodi za posebne namjene</t>
  </si>
  <si>
    <t>Izvor 4.5. Ostali nespomenuti prihodi-proračunski korisnik</t>
  </si>
  <si>
    <t>Izvor 5. Pomoći</t>
  </si>
  <si>
    <t>Izvor 5.2. pomoći iz proračuna</t>
  </si>
  <si>
    <t>Izvor 5.5. Pomoći-proračunski korisnik</t>
  </si>
  <si>
    <t>Izvor 5.6. pomoći iz proračuna -EU Županija</t>
  </si>
  <si>
    <t>Izvor 6. Donacije</t>
  </si>
  <si>
    <t>Izvor 6.3. Donacije- PK</t>
  </si>
  <si>
    <t>Izv or 5.4 Pomoći izravnanja za decentralizirane funkcije</t>
  </si>
  <si>
    <t>Izvor 7. Prihodi od prodaje imovine</t>
  </si>
  <si>
    <t>Izvor 7.2. Prihodi od prodaje dugotrajne imovine -PK</t>
  </si>
  <si>
    <t>Izvor 9. Ministarstvo-škole</t>
  </si>
  <si>
    <t>Izvor 9.1. Ministarstvo</t>
  </si>
  <si>
    <t>I. OPĆI DIO</t>
  </si>
  <si>
    <t>Članak 1.</t>
  </si>
  <si>
    <t>Proračun OŠ Prof. Blaž Mađer za 2019. godinu  ostvaren je kako slijedi:</t>
  </si>
  <si>
    <t>6  + 7 Prihodi poslovanja</t>
  </si>
  <si>
    <t>634 Pomoć od izvanproračunskih korisnika</t>
  </si>
  <si>
    <t>indeks 4/2*100</t>
  </si>
  <si>
    <t>3292 Premija osiguranja</t>
  </si>
  <si>
    <t>3433 Zatezne kamate</t>
  </si>
  <si>
    <t>4225 Instrumenti, uređaji i strojevi</t>
  </si>
  <si>
    <t>3 + 4  Rashodi poslovanja</t>
  </si>
  <si>
    <t>4223 Oprema za održavanje i zaštitu</t>
  </si>
  <si>
    <t>3239 Ostale usluge</t>
  </si>
  <si>
    <t>324 Naknade troškova osobama izvan radnog odnosa</t>
  </si>
  <si>
    <t>UKUPNO SVI IZVORI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</si>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</sst>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0" fillId="0" borderId="0" xfId="0" applyBorder="1"/>
    <xf numFmtId="0" fontId="1" fillId="0" borderId="0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/>
    <xf numFmtId="0" fontId="0" fillId="0" borderId="0" xfId="0" applyFont="1"/>
    <xf numFmtId="43" fontId="0" fillId="0" borderId="1" xfId="1" applyFont="1" applyBorder="1"/>
    <xf numFmtId="43" fontId="4" fillId="0" borderId="1" xfId="1" applyFont="1" applyBorder="1"/>
    <xf numFmtId="0" fontId="0" fillId="0" borderId="1" xfId="0" applyFont="1" applyBorder="1"/>
    <xf numFmtId="43" fontId="7" fillId="0" borderId="1" xfId="1" applyFont="1" applyBorder="1"/>
    <xf numFmtId="43" fontId="4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abSelected="1" workbookViewId="0">
      <selection activeCell="B32" sqref="B32"/>
    </sheetView>
  </sheetViews>
  <sheetFormatPr defaultRowHeight="15" x14ac:dyDescent="0.25"/>
  <cols>
    <col min="1" max="1" width="56.7109375" customWidth="1"/>
    <col min="2" max="2" width="20.42578125" customWidth="1"/>
    <col min="3" max="3" width="17.28515625" customWidth="1"/>
    <col min="4" max="4" width="20.140625" customWidth="1"/>
    <col min="5" max="5" width="15" customWidth="1"/>
    <col min="6" max="6" width="14.7109375" customWidth="1"/>
  </cols>
  <sheetData>
    <row r="1" spans="1:9" ht="15.75" x14ac:dyDescent="0.25">
      <c r="A1" s="1"/>
      <c r="B1" s="1" t="s">
        <v>0</v>
      </c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"/>
      <c r="C2" s="1" t="s">
        <v>1</v>
      </c>
      <c r="D2" s="1"/>
      <c r="E2" s="1"/>
      <c r="F2" s="1"/>
      <c r="G2" s="1"/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1" t="s">
        <v>133</v>
      </c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.75" x14ac:dyDescent="0.25">
      <c r="A6" s="1"/>
      <c r="B6" s="1" t="s">
        <v>134</v>
      </c>
      <c r="C6" s="1"/>
      <c r="D6" s="1"/>
      <c r="E6" s="1"/>
      <c r="F6" s="1"/>
      <c r="G6" s="1"/>
      <c r="H6" s="1"/>
      <c r="I6" s="1"/>
    </row>
    <row r="7" spans="1:9" ht="15.75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s="21" customFormat="1" ht="15.75" x14ac:dyDescent="0.25">
      <c r="A8" s="20" t="s">
        <v>135</v>
      </c>
      <c r="B8" s="20"/>
      <c r="C8" s="20"/>
      <c r="D8" s="20"/>
      <c r="E8" s="20"/>
      <c r="F8" s="20"/>
      <c r="G8" s="20"/>
      <c r="H8" s="20"/>
      <c r="I8" s="20"/>
    </row>
    <row r="9" spans="1:9" ht="15.75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24" customHeight="1" x14ac:dyDescent="0.25"/>
    <row r="11" spans="1:9" ht="30" x14ac:dyDescent="0.25">
      <c r="A11" s="7" t="s">
        <v>2</v>
      </c>
      <c r="B11" s="8" t="s">
        <v>3</v>
      </c>
      <c r="C11" s="9" t="s">
        <v>4</v>
      </c>
      <c r="D11" s="9" t="s">
        <v>5</v>
      </c>
      <c r="E11" s="10" t="s">
        <v>6</v>
      </c>
      <c r="F11" s="10" t="s">
        <v>7</v>
      </c>
    </row>
    <row r="12" spans="1:9" x14ac:dyDescent="0.25">
      <c r="A12" s="10">
        <v>1</v>
      </c>
      <c r="B12" s="8">
        <v>2</v>
      </c>
      <c r="C12" s="9">
        <v>3</v>
      </c>
      <c r="D12" s="9">
        <v>4</v>
      </c>
      <c r="E12" s="10">
        <v>5</v>
      </c>
      <c r="F12" s="10">
        <v>6</v>
      </c>
    </row>
    <row r="13" spans="1:9" x14ac:dyDescent="0.25">
      <c r="A13" s="7" t="s">
        <v>8</v>
      </c>
      <c r="B13" s="26"/>
      <c r="C13" s="26"/>
      <c r="D13" s="26"/>
      <c r="E13" s="2"/>
      <c r="F13" s="2"/>
    </row>
    <row r="14" spans="1:9" x14ac:dyDescent="0.25">
      <c r="A14" s="4" t="s">
        <v>9</v>
      </c>
      <c r="B14" s="22">
        <v>4892721</v>
      </c>
      <c r="C14" s="22">
        <v>6421177</v>
      </c>
      <c r="D14" s="22">
        <v>5060802</v>
      </c>
      <c r="E14" s="22">
        <f>D14/B14*100</f>
        <v>103.4353277041548</v>
      </c>
      <c r="F14" s="22">
        <f>D14/C14*100</f>
        <v>78.814242311028025</v>
      </c>
    </row>
    <row r="15" spans="1:9" x14ac:dyDescent="0.25">
      <c r="A15" s="5" t="s">
        <v>10</v>
      </c>
      <c r="B15" s="22">
        <v>4837</v>
      </c>
      <c r="C15" s="22">
        <v>179000</v>
      </c>
      <c r="D15" s="22">
        <v>170308</v>
      </c>
      <c r="E15" s="22">
        <f t="shared" ref="E15:E21" si="0">D15/B15*100</f>
        <v>3520.9427330990279</v>
      </c>
      <c r="F15" s="22">
        <f t="shared" ref="F15:F20" si="1">D15/C15*100</f>
        <v>95.144134078212289</v>
      </c>
    </row>
    <row r="16" spans="1:9" x14ac:dyDescent="0.25">
      <c r="A16" s="2" t="s">
        <v>11</v>
      </c>
      <c r="B16" s="23">
        <f>B14+B15</f>
        <v>4897558</v>
      </c>
      <c r="C16" s="23">
        <f t="shared" ref="C16:D16" si="2">C14+C15</f>
        <v>6600177</v>
      </c>
      <c r="D16" s="23">
        <f t="shared" si="2"/>
        <v>5231110</v>
      </c>
      <c r="E16" s="22">
        <f t="shared" si="0"/>
        <v>106.81057784308017</v>
      </c>
      <c r="F16" s="22">
        <f t="shared" si="1"/>
        <v>79.257116892471217</v>
      </c>
    </row>
    <row r="17" spans="1:6" x14ac:dyDescent="0.25">
      <c r="A17" s="2"/>
      <c r="B17" s="26"/>
      <c r="C17" s="26"/>
      <c r="D17" s="26"/>
      <c r="E17" s="22">
        <v>0</v>
      </c>
      <c r="F17" s="22">
        <v>0</v>
      </c>
    </row>
    <row r="18" spans="1:6" x14ac:dyDescent="0.25">
      <c r="A18" s="2" t="s">
        <v>12</v>
      </c>
      <c r="B18" s="22">
        <v>4796614</v>
      </c>
      <c r="C18" s="22">
        <v>6421177</v>
      </c>
      <c r="D18" s="22">
        <v>5068401</v>
      </c>
      <c r="E18" s="22">
        <f t="shared" si="0"/>
        <v>105.66622621707728</v>
      </c>
      <c r="F18" s="22">
        <f t="shared" si="1"/>
        <v>78.932585100831204</v>
      </c>
    </row>
    <row r="19" spans="1:6" x14ac:dyDescent="0.25">
      <c r="A19" s="2" t="s">
        <v>13</v>
      </c>
      <c r="B19" s="22">
        <v>58277</v>
      </c>
      <c r="C19" s="22">
        <v>179000</v>
      </c>
      <c r="D19" s="22">
        <v>170308</v>
      </c>
      <c r="E19" s="22">
        <f t="shared" si="0"/>
        <v>292.23879060349714</v>
      </c>
      <c r="F19" s="22">
        <f t="shared" si="1"/>
        <v>95.144134078212289</v>
      </c>
    </row>
    <row r="20" spans="1:6" x14ac:dyDescent="0.25">
      <c r="A20" s="2" t="s">
        <v>14</v>
      </c>
      <c r="B20" s="23">
        <f>B18+B19</f>
        <v>4854891</v>
      </c>
      <c r="C20" s="23">
        <f t="shared" ref="C20:D20" si="3">C18+C19</f>
        <v>6600177</v>
      </c>
      <c r="D20" s="23">
        <f t="shared" si="3"/>
        <v>5238709</v>
      </c>
      <c r="E20" s="22">
        <f t="shared" si="0"/>
        <v>107.90580056277268</v>
      </c>
      <c r="F20" s="22">
        <f t="shared" si="1"/>
        <v>79.372250168442449</v>
      </c>
    </row>
    <row r="21" spans="1:6" x14ac:dyDescent="0.25">
      <c r="A21" s="2" t="s">
        <v>15</v>
      </c>
      <c r="B21" s="23">
        <f>B16-B20</f>
        <v>42667</v>
      </c>
      <c r="C21" s="23">
        <f t="shared" ref="C21:D21" si="4">C16-C20</f>
        <v>0</v>
      </c>
      <c r="D21" s="23">
        <f t="shared" si="4"/>
        <v>-7599</v>
      </c>
      <c r="E21" s="22">
        <f t="shared" si="0"/>
        <v>-17.810017109241333</v>
      </c>
      <c r="F21" s="22">
        <v>0</v>
      </c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7" t="s">
        <v>16</v>
      </c>
      <c r="B23" s="2"/>
      <c r="C23" s="2"/>
      <c r="D23" s="2"/>
      <c r="E23" s="2"/>
      <c r="F23" s="2"/>
    </row>
    <row r="24" spans="1:6" x14ac:dyDescent="0.25">
      <c r="A24" s="4" t="s">
        <v>17</v>
      </c>
      <c r="B24" s="2"/>
      <c r="C24" s="2"/>
      <c r="D24" s="2"/>
      <c r="E24" s="2"/>
      <c r="F24" s="2"/>
    </row>
    <row r="25" spans="1:6" x14ac:dyDescent="0.25">
      <c r="A25" s="4" t="s">
        <v>18</v>
      </c>
      <c r="B25" s="2"/>
      <c r="C25" s="2"/>
      <c r="D25" s="2"/>
      <c r="E25" s="2"/>
      <c r="F25" s="2"/>
    </row>
    <row r="26" spans="1:6" x14ac:dyDescent="0.25">
      <c r="A26" s="2" t="s">
        <v>19</v>
      </c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7" t="s">
        <v>20</v>
      </c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4" t="s">
        <v>21</v>
      </c>
      <c r="B30" s="22"/>
      <c r="C30" s="2"/>
      <c r="D30" s="22"/>
      <c r="E30" s="2"/>
      <c r="F30" s="2"/>
    </row>
    <row r="31" spans="1:6" x14ac:dyDescent="0.25">
      <c r="A31" s="2" t="s">
        <v>22</v>
      </c>
      <c r="B31" s="23">
        <v>41533</v>
      </c>
      <c r="C31" s="7"/>
      <c r="D31" s="23">
        <v>470</v>
      </c>
      <c r="E31" s="2"/>
      <c r="F31" s="2"/>
    </row>
    <row r="32" spans="1:6" x14ac:dyDescent="0.25">
      <c r="A32" s="2" t="s">
        <v>23</v>
      </c>
      <c r="B32" s="26">
        <f>B21-B31</f>
        <v>1134</v>
      </c>
      <c r="C32" s="7"/>
      <c r="D32" s="26">
        <v>-7129</v>
      </c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5" spans="1:6" x14ac:dyDescent="0.25">
      <c r="B35" t="s">
        <v>24</v>
      </c>
    </row>
    <row r="37" spans="1:6" x14ac:dyDescent="0.25">
      <c r="A37" t="s">
        <v>25</v>
      </c>
    </row>
    <row r="38" spans="1:6" x14ac:dyDescent="0.25">
      <c r="A38" t="s">
        <v>26</v>
      </c>
    </row>
    <row r="40" spans="1:6" x14ac:dyDescent="0.25">
      <c r="A40" s="6" t="s">
        <v>27</v>
      </c>
    </row>
    <row r="42" spans="1:6" x14ac:dyDescent="0.25">
      <c r="A42" s="6" t="s">
        <v>28</v>
      </c>
    </row>
    <row r="44" spans="1:6" ht="15.75" x14ac:dyDescent="0.25">
      <c r="A44" s="27" t="s">
        <v>29</v>
      </c>
      <c r="B44" s="27"/>
      <c r="C44" s="27"/>
      <c r="D44" s="27"/>
      <c r="E44" s="27"/>
      <c r="F44" s="27"/>
    </row>
    <row r="45" spans="1:6" ht="25.5" x14ac:dyDescent="0.25">
      <c r="A45" s="11" t="s">
        <v>30</v>
      </c>
      <c r="B45" s="10" t="s">
        <v>31</v>
      </c>
      <c r="C45" s="10" t="s">
        <v>32</v>
      </c>
      <c r="D45" s="10" t="s">
        <v>33</v>
      </c>
      <c r="E45" s="10" t="s">
        <v>138</v>
      </c>
      <c r="F45" s="10" t="s">
        <v>7</v>
      </c>
    </row>
    <row r="46" spans="1:6" x14ac:dyDescent="0.25">
      <c r="A46" s="11">
        <v>1</v>
      </c>
      <c r="B46" s="10">
        <v>2</v>
      </c>
      <c r="C46" s="10">
        <v>3</v>
      </c>
      <c r="D46" s="10">
        <v>4</v>
      </c>
      <c r="E46" s="10">
        <v>5</v>
      </c>
      <c r="F46" s="10">
        <v>6</v>
      </c>
    </row>
    <row r="47" spans="1:6" x14ac:dyDescent="0.25">
      <c r="A47" s="7" t="s">
        <v>136</v>
      </c>
      <c r="B47" s="23">
        <f>B48+B56+B59+B63+B69+B73</f>
        <v>4897558</v>
      </c>
      <c r="C47" s="23">
        <f>C49+C50+C53+C57+C60+C64+C67+C75+C70</f>
        <v>6600177</v>
      </c>
      <c r="D47" s="23">
        <f>D48+D56+D59+D63+D69+D74</f>
        <v>5231110.5</v>
      </c>
      <c r="E47" s="23">
        <f>D47/B47*100</f>
        <v>106.81058805224973</v>
      </c>
      <c r="F47" s="23">
        <f>D47/C47*100</f>
        <v>79.257124468025637</v>
      </c>
    </row>
    <row r="48" spans="1:6" x14ac:dyDescent="0.25">
      <c r="A48" s="7" t="s">
        <v>61</v>
      </c>
      <c r="B48" s="22">
        <f>B49+B53</f>
        <v>4353838</v>
      </c>
      <c r="C48" s="22">
        <v>0</v>
      </c>
      <c r="D48" s="23">
        <f>D49+D53</f>
        <v>4576503</v>
      </c>
      <c r="E48" s="22">
        <f t="shared" ref="E48:E75" si="5">D48/B48*100</f>
        <v>105.11422335879286</v>
      </c>
      <c r="F48" s="22">
        <v>0</v>
      </c>
    </row>
    <row r="49" spans="1:6" ht="30" x14ac:dyDescent="0.25">
      <c r="A49" s="15" t="s">
        <v>34</v>
      </c>
      <c r="B49" s="23">
        <f>B51+B52</f>
        <v>4138975</v>
      </c>
      <c r="C49" s="22">
        <v>5469290</v>
      </c>
      <c r="D49" s="23">
        <f>D51+D52</f>
        <v>4376648</v>
      </c>
      <c r="E49" s="22">
        <f t="shared" si="5"/>
        <v>105.74231542833672</v>
      </c>
      <c r="F49" s="22">
        <f t="shared" ref="F49:F75" si="6">D49/C49*100</f>
        <v>80.022233233198463</v>
      </c>
    </row>
    <row r="50" spans="1:6" x14ac:dyDescent="0.25">
      <c r="A50" s="15" t="s">
        <v>137</v>
      </c>
      <c r="B50" s="23">
        <v>0</v>
      </c>
      <c r="C50" s="22">
        <v>10000</v>
      </c>
      <c r="D50" s="22">
        <f>D51+D52</f>
        <v>4376648</v>
      </c>
      <c r="E50" s="22">
        <v>0</v>
      </c>
      <c r="F50" s="22">
        <f t="shared" si="6"/>
        <v>43766.48</v>
      </c>
    </row>
    <row r="51" spans="1:6" ht="26.25" x14ac:dyDescent="0.25">
      <c r="A51" s="14" t="s">
        <v>35</v>
      </c>
      <c r="B51" s="22">
        <v>4097975</v>
      </c>
      <c r="C51" s="22">
        <v>0</v>
      </c>
      <c r="D51" s="22">
        <v>4278770</v>
      </c>
      <c r="E51" s="22">
        <f t="shared" si="5"/>
        <v>104.41181315161757</v>
      </c>
      <c r="F51" s="22">
        <v>0</v>
      </c>
    </row>
    <row r="52" spans="1:6" ht="26.25" x14ac:dyDescent="0.25">
      <c r="A52" s="13" t="s">
        <v>36</v>
      </c>
      <c r="B52" s="22">
        <v>41000</v>
      </c>
      <c r="C52" s="22">
        <v>0</v>
      </c>
      <c r="D52" s="22">
        <v>97878</v>
      </c>
      <c r="E52" s="22">
        <f t="shared" si="5"/>
        <v>238.7268292682927</v>
      </c>
      <c r="F52" s="22">
        <v>0</v>
      </c>
    </row>
    <row r="53" spans="1:6" x14ac:dyDescent="0.25">
      <c r="A53" s="7" t="s">
        <v>37</v>
      </c>
      <c r="B53" s="23">
        <f>B54+B55</f>
        <v>214863</v>
      </c>
      <c r="C53" s="22">
        <v>220437</v>
      </c>
      <c r="D53" s="23">
        <f>D54+D55</f>
        <v>199855</v>
      </c>
      <c r="E53" s="22">
        <f t="shared" si="5"/>
        <v>93.01508403028906</v>
      </c>
      <c r="F53" s="22">
        <f t="shared" si="6"/>
        <v>90.66309194917369</v>
      </c>
    </row>
    <row r="54" spans="1:6" x14ac:dyDescent="0.25">
      <c r="A54" s="4" t="s">
        <v>38</v>
      </c>
      <c r="B54" s="22">
        <v>5898</v>
      </c>
      <c r="C54" s="22">
        <v>0</v>
      </c>
      <c r="D54" s="22">
        <v>5511</v>
      </c>
      <c r="E54" s="22">
        <f t="shared" si="5"/>
        <v>93.438453713123096</v>
      </c>
      <c r="F54" s="22">
        <v>0</v>
      </c>
    </row>
    <row r="55" spans="1:6" ht="30" x14ac:dyDescent="0.25">
      <c r="A55" s="12" t="s">
        <v>39</v>
      </c>
      <c r="B55" s="22">
        <v>208965</v>
      </c>
      <c r="C55" s="22">
        <v>0</v>
      </c>
      <c r="D55" s="22">
        <v>194344</v>
      </c>
      <c r="E55" s="22">
        <f t="shared" si="5"/>
        <v>93.003134496207494</v>
      </c>
      <c r="F55" s="22">
        <v>0</v>
      </c>
    </row>
    <row r="56" spans="1:6" x14ac:dyDescent="0.25">
      <c r="A56" s="7" t="s">
        <v>40</v>
      </c>
      <c r="B56" s="23">
        <f>B57</f>
        <v>2</v>
      </c>
      <c r="C56" s="22">
        <v>0</v>
      </c>
      <c r="D56" s="23">
        <f>D57</f>
        <v>0.5</v>
      </c>
      <c r="E56" s="22">
        <f t="shared" si="5"/>
        <v>25</v>
      </c>
      <c r="F56" s="22">
        <v>0</v>
      </c>
    </row>
    <row r="57" spans="1:6" x14ac:dyDescent="0.25">
      <c r="A57" s="7" t="s">
        <v>41</v>
      </c>
      <c r="B57" s="22">
        <f>B58</f>
        <v>2</v>
      </c>
      <c r="C57" s="22">
        <v>200</v>
      </c>
      <c r="D57" s="22">
        <f>D58</f>
        <v>0.5</v>
      </c>
      <c r="E57" s="22">
        <f t="shared" si="5"/>
        <v>25</v>
      </c>
      <c r="F57" s="22">
        <f>D57/C57*100</f>
        <v>0.25</v>
      </c>
    </row>
    <row r="58" spans="1:6" x14ac:dyDescent="0.25">
      <c r="A58" s="2" t="s">
        <v>42</v>
      </c>
      <c r="B58" s="22">
        <v>2</v>
      </c>
      <c r="C58" s="22">
        <v>0</v>
      </c>
      <c r="D58" s="22">
        <v>0.5</v>
      </c>
      <c r="E58" s="22">
        <f t="shared" si="5"/>
        <v>25</v>
      </c>
      <c r="F58" s="22">
        <v>0</v>
      </c>
    </row>
    <row r="59" spans="1:6" ht="30" x14ac:dyDescent="0.25">
      <c r="A59" s="15" t="s">
        <v>43</v>
      </c>
      <c r="B59" s="23">
        <f>B60</f>
        <v>104073</v>
      </c>
      <c r="C59" s="22">
        <v>0</v>
      </c>
      <c r="D59" s="23">
        <f>D60</f>
        <v>76110</v>
      </c>
      <c r="E59" s="22">
        <f t="shared" si="5"/>
        <v>73.131359718659013</v>
      </c>
      <c r="F59" s="22">
        <v>0</v>
      </c>
    </row>
    <row r="60" spans="1:6" x14ac:dyDescent="0.25">
      <c r="A60" s="7" t="s">
        <v>44</v>
      </c>
      <c r="B60" s="22">
        <f>B61+B62</f>
        <v>104073</v>
      </c>
      <c r="C60" s="22">
        <v>134470</v>
      </c>
      <c r="D60" s="23">
        <f>D61+D62</f>
        <v>76110</v>
      </c>
      <c r="E60" s="22">
        <f t="shared" si="5"/>
        <v>73.131359718659013</v>
      </c>
      <c r="F60" s="22">
        <f t="shared" si="6"/>
        <v>56.599985126794081</v>
      </c>
    </row>
    <row r="61" spans="1:6" x14ac:dyDescent="0.25">
      <c r="A61" s="2" t="s">
        <v>45</v>
      </c>
      <c r="B61" s="22">
        <v>94786</v>
      </c>
      <c r="C61" s="22">
        <v>0</v>
      </c>
      <c r="D61" s="22">
        <v>69453</v>
      </c>
      <c r="E61" s="22">
        <f t="shared" si="5"/>
        <v>73.273479205789883</v>
      </c>
      <c r="F61" s="2">
        <v>0</v>
      </c>
    </row>
    <row r="62" spans="1:6" ht="30" x14ac:dyDescent="0.25">
      <c r="A62" s="3" t="s">
        <v>46</v>
      </c>
      <c r="B62" s="22">
        <v>9287</v>
      </c>
      <c r="C62" s="22">
        <v>0</v>
      </c>
      <c r="D62" s="22">
        <v>6657</v>
      </c>
      <c r="E62" s="22">
        <f t="shared" si="5"/>
        <v>71.680844190804351</v>
      </c>
      <c r="F62" s="2">
        <v>0</v>
      </c>
    </row>
    <row r="63" spans="1:6" ht="30" x14ac:dyDescent="0.25">
      <c r="A63" s="15" t="s">
        <v>47</v>
      </c>
      <c r="B63" s="22">
        <f>B64+B67</f>
        <v>28121</v>
      </c>
      <c r="C63" s="22">
        <v>0</v>
      </c>
      <c r="D63" s="23">
        <f>D64+D67</f>
        <v>37740</v>
      </c>
      <c r="E63" s="22">
        <f t="shared" si="5"/>
        <v>134.20575370719391</v>
      </c>
      <c r="F63" s="2">
        <v>0</v>
      </c>
    </row>
    <row r="64" spans="1:6" x14ac:dyDescent="0.25">
      <c r="A64" s="7" t="s">
        <v>48</v>
      </c>
      <c r="B64" s="22">
        <f>B65+B66</f>
        <v>20571</v>
      </c>
      <c r="C64" s="22">
        <v>145500</v>
      </c>
      <c r="D64" s="23">
        <f>D65+D66</f>
        <v>25270</v>
      </c>
      <c r="E64" s="22">
        <f t="shared" si="5"/>
        <v>122.84283700354868</v>
      </c>
      <c r="F64" s="22">
        <f t="shared" si="6"/>
        <v>17.36769759450172</v>
      </c>
    </row>
    <row r="65" spans="1:6" x14ac:dyDescent="0.25">
      <c r="A65" s="2" t="s">
        <v>49</v>
      </c>
      <c r="B65" s="22">
        <v>4742</v>
      </c>
      <c r="C65" s="22">
        <v>0</v>
      </c>
      <c r="D65" s="22">
        <v>3975</v>
      </c>
      <c r="E65" s="22">
        <f t="shared" si="5"/>
        <v>83.825390130746527</v>
      </c>
      <c r="F65" s="22">
        <v>0</v>
      </c>
    </row>
    <row r="66" spans="1:6" x14ac:dyDescent="0.25">
      <c r="A66" s="2" t="s">
        <v>50</v>
      </c>
      <c r="B66" s="22">
        <v>15829</v>
      </c>
      <c r="C66" s="22">
        <v>0</v>
      </c>
      <c r="D66" s="22">
        <v>21295</v>
      </c>
      <c r="E66" s="22">
        <f t="shared" si="5"/>
        <v>134.5315560048013</v>
      </c>
      <c r="F66" s="22">
        <v>0</v>
      </c>
    </row>
    <row r="67" spans="1:6" x14ac:dyDescent="0.25">
      <c r="A67" s="7" t="s">
        <v>51</v>
      </c>
      <c r="B67" s="22">
        <f>B68</f>
        <v>7550</v>
      </c>
      <c r="C67" s="22">
        <v>18000</v>
      </c>
      <c r="D67" s="23">
        <f>D68</f>
        <v>12470</v>
      </c>
      <c r="E67" s="22">
        <f t="shared" si="5"/>
        <v>165.16556291390728</v>
      </c>
      <c r="F67" s="22">
        <f t="shared" si="6"/>
        <v>69.277777777777786</v>
      </c>
    </row>
    <row r="68" spans="1:6" x14ac:dyDescent="0.25">
      <c r="A68" s="2" t="s">
        <v>52</v>
      </c>
      <c r="B68" s="22">
        <v>7550</v>
      </c>
      <c r="C68" s="22">
        <v>0</v>
      </c>
      <c r="D68" s="22">
        <v>12470</v>
      </c>
      <c r="E68" s="22">
        <f t="shared" si="5"/>
        <v>165.16556291390728</v>
      </c>
      <c r="F68" s="22">
        <v>0</v>
      </c>
    </row>
    <row r="69" spans="1:6" ht="30" x14ac:dyDescent="0.25">
      <c r="A69" s="15" t="s">
        <v>53</v>
      </c>
      <c r="B69" s="22">
        <f>B70</f>
        <v>406687</v>
      </c>
      <c r="C69" s="22">
        <v>0</v>
      </c>
      <c r="D69" s="23">
        <f>D70</f>
        <v>537358</v>
      </c>
      <c r="E69" s="22">
        <f t="shared" si="5"/>
        <v>132.13060658442487</v>
      </c>
      <c r="F69" s="22">
        <v>0</v>
      </c>
    </row>
    <row r="70" spans="1:6" ht="30" x14ac:dyDescent="0.25">
      <c r="A70" s="15" t="s">
        <v>54</v>
      </c>
      <c r="B70" s="22">
        <f>B71+B72</f>
        <v>406687</v>
      </c>
      <c r="C70" s="22">
        <v>593280</v>
      </c>
      <c r="D70" s="23">
        <f>D71+D72</f>
        <v>537358</v>
      </c>
      <c r="E70" s="22">
        <f t="shared" si="5"/>
        <v>132.13060658442487</v>
      </c>
      <c r="F70" s="22">
        <f t="shared" si="6"/>
        <v>90.574096548004306</v>
      </c>
    </row>
    <row r="71" spans="1:6" ht="30" x14ac:dyDescent="0.25">
      <c r="A71" s="3" t="s">
        <v>55</v>
      </c>
      <c r="B71" s="22">
        <v>350401</v>
      </c>
      <c r="C71" s="22">
        <v>0</v>
      </c>
      <c r="D71" s="22">
        <v>368550</v>
      </c>
      <c r="E71" s="22">
        <f t="shared" si="5"/>
        <v>105.17949435075813</v>
      </c>
      <c r="F71" s="22">
        <v>0</v>
      </c>
    </row>
    <row r="72" spans="1:6" ht="30" x14ac:dyDescent="0.25">
      <c r="A72" s="3" t="s">
        <v>56</v>
      </c>
      <c r="B72" s="22">
        <v>56286</v>
      </c>
      <c r="C72" s="22">
        <v>0</v>
      </c>
      <c r="D72" s="22">
        <v>168808</v>
      </c>
      <c r="E72" s="22">
        <f t="shared" si="5"/>
        <v>299.91116796361439</v>
      </c>
      <c r="F72" s="2">
        <v>0</v>
      </c>
    </row>
    <row r="73" spans="1:6" x14ac:dyDescent="0.25">
      <c r="A73" s="7" t="s">
        <v>57</v>
      </c>
      <c r="B73" s="22">
        <f>B74</f>
        <v>4837</v>
      </c>
      <c r="C73" s="22">
        <v>0</v>
      </c>
      <c r="D73" s="22">
        <v>0</v>
      </c>
      <c r="E73" s="22">
        <f t="shared" si="5"/>
        <v>0</v>
      </c>
      <c r="F73" s="2">
        <v>0</v>
      </c>
    </row>
    <row r="74" spans="1:6" x14ac:dyDescent="0.25">
      <c r="A74" s="7" t="s">
        <v>58</v>
      </c>
      <c r="B74" s="22">
        <f>B75</f>
        <v>4837</v>
      </c>
      <c r="C74" s="22">
        <v>0</v>
      </c>
      <c r="D74" s="23">
        <f>D75</f>
        <v>3399</v>
      </c>
      <c r="E74" s="22">
        <f t="shared" si="5"/>
        <v>70.270829026255939</v>
      </c>
      <c r="F74" s="2"/>
    </row>
    <row r="75" spans="1:6" x14ac:dyDescent="0.25">
      <c r="A75" s="7" t="s">
        <v>59</v>
      </c>
      <c r="B75" s="22">
        <f>B76</f>
        <v>4837</v>
      </c>
      <c r="C75" s="22">
        <v>9000</v>
      </c>
      <c r="D75" s="22">
        <f>D76</f>
        <v>3399</v>
      </c>
      <c r="E75" s="22">
        <f t="shared" si="5"/>
        <v>70.270829026255939</v>
      </c>
      <c r="F75" s="22">
        <f t="shared" si="6"/>
        <v>37.766666666666666</v>
      </c>
    </row>
    <row r="76" spans="1:6" x14ac:dyDescent="0.25">
      <c r="A76" s="2" t="s">
        <v>60</v>
      </c>
      <c r="B76" s="22">
        <v>4837</v>
      </c>
      <c r="C76" s="22">
        <v>0</v>
      </c>
      <c r="D76" s="22">
        <v>3399</v>
      </c>
      <c r="E76" s="22">
        <f>D76/B76*100</f>
        <v>70.270829026255939</v>
      </c>
      <c r="F76" s="2"/>
    </row>
    <row r="77" spans="1:6" x14ac:dyDescent="0.25">
      <c r="A77" s="16"/>
      <c r="B77" s="16"/>
      <c r="C77" s="16"/>
      <c r="D77" s="16"/>
      <c r="E77" s="16"/>
      <c r="F77" s="16"/>
    </row>
    <row r="78" spans="1:6" x14ac:dyDescent="0.25">
      <c r="A78" s="16"/>
      <c r="B78" s="16"/>
      <c r="C78" s="16"/>
      <c r="D78" s="16"/>
      <c r="E78" s="16"/>
      <c r="F78" s="16"/>
    </row>
    <row r="79" spans="1:6" ht="15.75" x14ac:dyDescent="0.25">
      <c r="A79" s="28" t="s">
        <v>62</v>
      </c>
      <c r="B79" s="28"/>
      <c r="C79" s="28"/>
      <c r="D79" s="28"/>
      <c r="E79" s="28"/>
      <c r="F79" s="28"/>
    </row>
    <row r="80" spans="1:6" ht="25.5" x14ac:dyDescent="0.25">
      <c r="A80" s="11" t="s">
        <v>115</v>
      </c>
      <c r="B80" s="10" t="s">
        <v>31</v>
      </c>
      <c r="C80" s="10" t="s">
        <v>32</v>
      </c>
      <c r="D80" s="10" t="s">
        <v>33</v>
      </c>
      <c r="E80" s="10" t="s">
        <v>6</v>
      </c>
      <c r="F80" s="10" t="s">
        <v>7</v>
      </c>
    </row>
    <row r="81" spans="1:6" x14ac:dyDescent="0.25">
      <c r="A81" s="11">
        <v>1</v>
      </c>
      <c r="B81" s="10">
        <v>2</v>
      </c>
      <c r="C81" s="10">
        <v>3</v>
      </c>
      <c r="D81" s="10">
        <v>4</v>
      </c>
      <c r="E81" s="10">
        <v>5</v>
      </c>
      <c r="F81" s="10">
        <v>6</v>
      </c>
    </row>
    <row r="82" spans="1:6" x14ac:dyDescent="0.25">
      <c r="A82" s="7" t="s">
        <v>142</v>
      </c>
      <c r="B82" s="23">
        <f>B83+B92+B122+B127+B136</f>
        <v>4854891</v>
      </c>
      <c r="C82" s="23">
        <f>C84+C88+C89+C93+C98+C105+C115+C116+C123+C128+C134+C137</f>
        <v>6600177</v>
      </c>
      <c r="D82" s="23">
        <f>D83+D92+D122+D127+D136</f>
        <v>5238709</v>
      </c>
      <c r="E82" s="22">
        <f>D82/B82*100</f>
        <v>107.90580056277268</v>
      </c>
      <c r="F82" s="22">
        <f>D82/C82*100</f>
        <v>79.372250168442449</v>
      </c>
    </row>
    <row r="83" spans="1:6" x14ac:dyDescent="0.25">
      <c r="A83" s="7" t="s">
        <v>63</v>
      </c>
      <c r="B83" s="23">
        <f>B84+B88+B89</f>
        <v>4003310</v>
      </c>
      <c r="C83" s="23">
        <v>0</v>
      </c>
      <c r="D83" s="23">
        <f>D84+D88+D89</f>
        <v>4057604</v>
      </c>
      <c r="E83" s="22">
        <f t="shared" ref="E83:E135" si="7">D83/B83*100</f>
        <v>101.35622772156042</v>
      </c>
      <c r="F83" s="2">
        <v>0</v>
      </c>
    </row>
    <row r="84" spans="1:6" x14ac:dyDescent="0.25">
      <c r="A84" s="7" t="s">
        <v>64</v>
      </c>
      <c r="B84" s="23">
        <f>B85+B86+B87</f>
        <v>3297190</v>
      </c>
      <c r="C84" s="23">
        <v>4231059</v>
      </c>
      <c r="D84" s="23">
        <f t="shared" ref="D84" si="8">D85+D86+D87</f>
        <v>3350366</v>
      </c>
      <c r="E84" s="22">
        <f t="shared" si="7"/>
        <v>101.61276723513053</v>
      </c>
      <c r="F84" s="22">
        <f t="shared" ref="F84:F137" si="9">D84/C84*100</f>
        <v>79.185045635147134</v>
      </c>
    </row>
    <row r="85" spans="1:6" x14ac:dyDescent="0.25">
      <c r="A85" s="2" t="s">
        <v>65</v>
      </c>
      <c r="B85" s="22">
        <v>3183574</v>
      </c>
      <c r="C85" s="22">
        <v>0</v>
      </c>
      <c r="D85" s="22">
        <v>3254274</v>
      </c>
      <c r="E85" s="22">
        <f t="shared" si="7"/>
        <v>102.22077451317293</v>
      </c>
      <c r="F85" s="22">
        <v>0</v>
      </c>
    </row>
    <row r="86" spans="1:6" x14ac:dyDescent="0.25">
      <c r="A86" s="2" t="s">
        <v>66</v>
      </c>
      <c r="B86" s="22">
        <v>58855</v>
      </c>
      <c r="C86" s="22">
        <v>0</v>
      </c>
      <c r="D86" s="22">
        <v>40430</v>
      </c>
      <c r="E86" s="22">
        <f t="shared" si="7"/>
        <v>68.694248577011294</v>
      </c>
      <c r="F86" s="22">
        <v>0</v>
      </c>
    </row>
    <row r="87" spans="1:6" x14ac:dyDescent="0.25">
      <c r="A87" s="2" t="s">
        <v>67</v>
      </c>
      <c r="B87" s="22">
        <v>54761</v>
      </c>
      <c r="C87" s="22">
        <v>0</v>
      </c>
      <c r="D87" s="22">
        <v>55662</v>
      </c>
      <c r="E87" s="22">
        <f t="shared" si="7"/>
        <v>101.64533153156444</v>
      </c>
      <c r="F87" s="22">
        <v>0</v>
      </c>
    </row>
    <row r="88" spans="1:6" x14ac:dyDescent="0.25">
      <c r="A88" s="7" t="s">
        <v>68</v>
      </c>
      <c r="B88" s="23">
        <v>137605</v>
      </c>
      <c r="C88" s="23">
        <v>172800</v>
      </c>
      <c r="D88" s="23">
        <v>149248</v>
      </c>
      <c r="E88" s="22">
        <f t="shared" si="7"/>
        <v>108.46117510264888</v>
      </c>
      <c r="F88" s="22">
        <f t="shared" si="9"/>
        <v>86.370370370370381</v>
      </c>
    </row>
    <row r="89" spans="1:6" x14ac:dyDescent="0.25">
      <c r="A89" s="7" t="s">
        <v>69</v>
      </c>
      <c r="B89" s="23">
        <f>B90+B91</f>
        <v>568515</v>
      </c>
      <c r="C89" s="23">
        <v>634143</v>
      </c>
      <c r="D89" s="23">
        <f t="shared" ref="D89" si="10">D90+D91</f>
        <v>557990</v>
      </c>
      <c r="E89" s="22">
        <f t="shared" si="7"/>
        <v>98.148685610757852</v>
      </c>
      <c r="F89" s="22">
        <f t="shared" si="9"/>
        <v>87.991194415139802</v>
      </c>
    </row>
    <row r="90" spans="1:6" x14ac:dyDescent="0.25">
      <c r="A90" s="2" t="s">
        <v>70</v>
      </c>
      <c r="B90" s="22">
        <v>512325</v>
      </c>
      <c r="C90" s="22">
        <v>0</v>
      </c>
      <c r="D90" s="22">
        <v>553193</v>
      </c>
      <c r="E90" s="22">
        <f t="shared" si="7"/>
        <v>107.9769677450837</v>
      </c>
      <c r="F90" s="22">
        <v>0</v>
      </c>
    </row>
    <row r="91" spans="1:6" ht="30" x14ac:dyDescent="0.25">
      <c r="A91" s="3" t="s">
        <v>71</v>
      </c>
      <c r="B91" s="22">
        <v>56190</v>
      </c>
      <c r="C91" s="22">
        <v>0</v>
      </c>
      <c r="D91" s="22">
        <v>4797</v>
      </c>
      <c r="E91" s="22">
        <f t="shared" si="7"/>
        <v>8.5371062466631074</v>
      </c>
      <c r="F91" s="22">
        <v>0</v>
      </c>
    </row>
    <row r="92" spans="1:6" x14ac:dyDescent="0.25">
      <c r="A92" s="7" t="s">
        <v>72</v>
      </c>
      <c r="B92" s="23">
        <f>B93+B98+B105+B116</f>
        <v>791315</v>
      </c>
      <c r="C92" s="23">
        <f>C93+C98+C105+C116</f>
        <v>1260675</v>
      </c>
      <c r="D92" s="23">
        <f>D93+D98+D105+D116</f>
        <v>873923</v>
      </c>
      <c r="E92" s="22">
        <f t="shared" si="7"/>
        <v>110.43933199800333</v>
      </c>
      <c r="F92" s="22">
        <f t="shared" si="9"/>
        <v>69.321831558490487</v>
      </c>
    </row>
    <row r="93" spans="1:6" x14ac:dyDescent="0.25">
      <c r="A93" s="7" t="s">
        <v>73</v>
      </c>
      <c r="B93" s="23">
        <f>B94+B95+B96+B97</f>
        <v>245106</v>
      </c>
      <c r="C93" s="23">
        <v>454972</v>
      </c>
      <c r="D93" s="23">
        <f t="shared" ref="D93" si="11">D94+D95+D96+D97</f>
        <v>294506</v>
      </c>
      <c r="E93" s="22">
        <f t="shared" si="7"/>
        <v>120.15454538036605</v>
      </c>
      <c r="F93" s="22">
        <f t="shared" si="9"/>
        <v>64.730576826705828</v>
      </c>
    </row>
    <row r="94" spans="1:6" x14ac:dyDescent="0.25">
      <c r="A94" s="2" t="s">
        <v>74</v>
      </c>
      <c r="B94" s="22">
        <v>12616</v>
      </c>
      <c r="C94" s="22">
        <v>0</v>
      </c>
      <c r="D94" s="22">
        <v>22074</v>
      </c>
      <c r="E94" s="22">
        <f t="shared" si="7"/>
        <v>174.96829422954977</v>
      </c>
      <c r="F94" s="22">
        <v>0</v>
      </c>
    </row>
    <row r="95" spans="1:6" x14ac:dyDescent="0.25">
      <c r="A95" s="2" t="s">
        <v>75</v>
      </c>
      <c r="B95" s="22">
        <v>226154</v>
      </c>
      <c r="C95" s="22">
        <v>0</v>
      </c>
      <c r="D95" s="22">
        <v>262485</v>
      </c>
      <c r="E95" s="22">
        <f t="shared" si="7"/>
        <v>116.06471696277758</v>
      </c>
      <c r="F95" s="22">
        <v>0</v>
      </c>
    </row>
    <row r="96" spans="1:6" x14ac:dyDescent="0.25">
      <c r="A96" s="2" t="s">
        <v>76</v>
      </c>
      <c r="B96" s="22">
        <v>770</v>
      </c>
      <c r="C96" s="22">
        <v>0</v>
      </c>
      <c r="D96" s="22">
        <v>2199</v>
      </c>
      <c r="E96" s="22">
        <f t="shared" si="7"/>
        <v>285.58441558441558</v>
      </c>
      <c r="F96" s="22">
        <v>0</v>
      </c>
    </row>
    <row r="97" spans="1:6" x14ac:dyDescent="0.25">
      <c r="A97" s="2" t="s">
        <v>77</v>
      </c>
      <c r="B97" s="22">
        <v>5566</v>
      </c>
      <c r="C97" s="22">
        <v>0</v>
      </c>
      <c r="D97" s="22">
        <v>7748</v>
      </c>
      <c r="E97" s="22">
        <f t="shared" si="7"/>
        <v>139.20229967660796</v>
      </c>
      <c r="F97" s="22">
        <v>0</v>
      </c>
    </row>
    <row r="98" spans="1:6" x14ac:dyDescent="0.25">
      <c r="A98" s="7" t="s">
        <v>78</v>
      </c>
      <c r="B98" s="23">
        <f>B99+B100+B101+B102+B103+B104</f>
        <v>370010</v>
      </c>
      <c r="C98" s="23">
        <v>557844</v>
      </c>
      <c r="D98" s="23">
        <f t="shared" ref="D98" si="12">D99+D100+D101+D102+D103+D104</f>
        <v>416199</v>
      </c>
      <c r="E98" s="22">
        <f t="shared" si="7"/>
        <v>112.48317613037486</v>
      </c>
      <c r="F98" s="22">
        <f t="shared" si="9"/>
        <v>74.608492696883005</v>
      </c>
    </row>
    <row r="99" spans="1:6" x14ac:dyDescent="0.25">
      <c r="A99" s="2" t="s">
        <v>79</v>
      </c>
      <c r="B99" s="22">
        <v>24980</v>
      </c>
      <c r="C99" s="22">
        <v>0</v>
      </c>
      <c r="D99" s="22">
        <v>29340</v>
      </c>
      <c r="E99" s="22">
        <f t="shared" si="7"/>
        <v>117.45396317053643</v>
      </c>
      <c r="F99" s="22">
        <v>0</v>
      </c>
    </row>
    <row r="100" spans="1:6" x14ac:dyDescent="0.25">
      <c r="A100" s="2" t="s">
        <v>80</v>
      </c>
      <c r="B100" s="22">
        <v>182912</v>
      </c>
      <c r="C100" s="22">
        <v>0</v>
      </c>
      <c r="D100" s="22">
        <v>157267</v>
      </c>
      <c r="E100" s="22">
        <f t="shared" si="7"/>
        <v>85.97959674597621</v>
      </c>
      <c r="F100" s="22">
        <v>0</v>
      </c>
    </row>
    <row r="101" spans="1:6" x14ac:dyDescent="0.25">
      <c r="A101" s="2" t="s">
        <v>81</v>
      </c>
      <c r="B101" s="22">
        <v>141263</v>
      </c>
      <c r="C101" s="22">
        <v>0</v>
      </c>
      <c r="D101" s="22">
        <v>193985</v>
      </c>
      <c r="E101" s="22">
        <f t="shared" si="7"/>
        <v>137.32187480090329</v>
      </c>
      <c r="F101" s="22">
        <v>0</v>
      </c>
    </row>
    <row r="102" spans="1:6" x14ac:dyDescent="0.25">
      <c r="A102" s="2" t="s">
        <v>82</v>
      </c>
      <c r="B102" s="22">
        <v>12670</v>
      </c>
      <c r="C102" s="22">
        <v>0</v>
      </c>
      <c r="D102" s="22">
        <v>15337</v>
      </c>
      <c r="E102" s="22">
        <f t="shared" si="7"/>
        <v>121.04972375690608</v>
      </c>
      <c r="F102" s="22">
        <v>0</v>
      </c>
    </row>
    <row r="103" spans="1:6" x14ac:dyDescent="0.25">
      <c r="A103" s="2" t="s">
        <v>83</v>
      </c>
      <c r="B103" s="22">
        <v>4004</v>
      </c>
      <c r="C103" s="22">
        <v>0</v>
      </c>
      <c r="D103" s="22">
        <v>18269</v>
      </c>
      <c r="E103" s="22">
        <f t="shared" si="7"/>
        <v>456.2687312687313</v>
      </c>
      <c r="F103" s="22">
        <v>0</v>
      </c>
    </row>
    <row r="104" spans="1:6" x14ac:dyDescent="0.25">
      <c r="A104" s="2" t="s">
        <v>84</v>
      </c>
      <c r="B104" s="22">
        <v>4181</v>
      </c>
      <c r="C104" s="22">
        <v>0</v>
      </c>
      <c r="D104" s="22">
        <v>2001</v>
      </c>
      <c r="E104" s="22">
        <f t="shared" si="7"/>
        <v>47.859363788567329</v>
      </c>
      <c r="F104" s="22">
        <v>0</v>
      </c>
    </row>
    <row r="105" spans="1:6" x14ac:dyDescent="0.25">
      <c r="A105" s="7" t="s">
        <v>85</v>
      </c>
      <c r="B105" s="23">
        <f>B106+B107+B108+B109+B111+B112+B113+B114</f>
        <v>136630</v>
      </c>
      <c r="C105" s="23">
        <v>197189</v>
      </c>
      <c r="D105" s="23">
        <f>D106+D107+D108+D109+D111+D112+D113+D114+D110</f>
        <v>120873</v>
      </c>
      <c r="E105" s="22">
        <f t="shared" si="7"/>
        <v>88.467393690990264</v>
      </c>
      <c r="F105" s="22">
        <f t="shared" si="9"/>
        <v>61.298044008540032</v>
      </c>
    </row>
    <row r="106" spans="1:6" x14ac:dyDescent="0.25">
      <c r="A106" s="2" t="s">
        <v>86</v>
      </c>
      <c r="B106" s="22">
        <v>16966</v>
      </c>
      <c r="C106" s="22">
        <v>0</v>
      </c>
      <c r="D106" s="22">
        <v>18479</v>
      </c>
      <c r="E106" s="22">
        <f t="shared" si="7"/>
        <v>108.91783567134267</v>
      </c>
      <c r="F106" s="22">
        <v>0</v>
      </c>
    </row>
    <row r="107" spans="1:6" x14ac:dyDescent="0.25">
      <c r="A107" s="2" t="s">
        <v>87</v>
      </c>
      <c r="B107" s="22">
        <v>66773</v>
      </c>
      <c r="C107" s="22">
        <v>0</v>
      </c>
      <c r="D107" s="22">
        <v>45670</v>
      </c>
      <c r="E107" s="22">
        <f t="shared" si="7"/>
        <v>68.395908525901177</v>
      </c>
      <c r="F107" s="22">
        <v>0</v>
      </c>
    </row>
    <row r="108" spans="1:6" x14ac:dyDescent="0.25">
      <c r="A108" s="2" t="s">
        <v>88</v>
      </c>
      <c r="B108" s="22">
        <v>1920</v>
      </c>
      <c r="C108" s="22">
        <v>0</v>
      </c>
      <c r="D108" s="22">
        <v>1920</v>
      </c>
      <c r="E108" s="22">
        <f t="shared" si="7"/>
        <v>100</v>
      </c>
      <c r="F108" s="22">
        <v>0</v>
      </c>
    </row>
    <row r="109" spans="1:6" x14ac:dyDescent="0.25">
      <c r="A109" s="2" t="s">
        <v>89</v>
      </c>
      <c r="B109" s="22">
        <v>29369</v>
      </c>
      <c r="C109" s="22">
        <v>0</v>
      </c>
      <c r="D109" s="22">
        <v>27115</v>
      </c>
      <c r="E109" s="22">
        <f t="shared" si="7"/>
        <v>92.325240900268994</v>
      </c>
      <c r="F109" s="22">
        <v>0</v>
      </c>
    </row>
    <row r="110" spans="1:6" x14ac:dyDescent="0.25">
      <c r="A110" s="2" t="s">
        <v>90</v>
      </c>
      <c r="B110" s="22">
        <v>0</v>
      </c>
      <c r="C110" s="22">
        <v>0</v>
      </c>
      <c r="D110" s="22">
        <v>3000</v>
      </c>
      <c r="E110" s="22">
        <v>0</v>
      </c>
      <c r="F110" s="22">
        <v>0</v>
      </c>
    </row>
    <row r="111" spans="1:6" x14ac:dyDescent="0.25">
      <c r="A111" s="2" t="s">
        <v>91</v>
      </c>
      <c r="B111" s="22">
        <v>9382</v>
      </c>
      <c r="C111" s="22">
        <v>0</v>
      </c>
      <c r="D111" s="22">
        <v>9654</v>
      </c>
      <c r="E111" s="22">
        <f t="shared" si="7"/>
        <v>102.89916862076316</v>
      </c>
      <c r="F111" s="22">
        <v>0</v>
      </c>
    </row>
    <row r="112" spans="1:6" x14ac:dyDescent="0.25">
      <c r="A112" s="2" t="s">
        <v>92</v>
      </c>
      <c r="B112" s="22">
        <v>2149</v>
      </c>
      <c r="C112" s="22">
        <v>0</v>
      </c>
      <c r="D112" s="22">
        <v>2160</v>
      </c>
      <c r="E112" s="22">
        <f t="shared" si="7"/>
        <v>100.5118659841787</v>
      </c>
      <c r="F112" s="22">
        <v>0</v>
      </c>
    </row>
    <row r="113" spans="1:6" x14ac:dyDescent="0.25">
      <c r="A113" s="2" t="s">
        <v>93</v>
      </c>
      <c r="B113" s="22">
        <v>9937</v>
      </c>
      <c r="C113" s="22">
        <v>0</v>
      </c>
      <c r="D113" s="22">
        <v>12875</v>
      </c>
      <c r="E113" s="22">
        <f t="shared" si="7"/>
        <v>129.56626748515649</v>
      </c>
      <c r="F113" s="22">
        <v>0</v>
      </c>
    </row>
    <row r="114" spans="1:6" x14ac:dyDescent="0.25">
      <c r="A114" s="2" t="s">
        <v>144</v>
      </c>
      <c r="B114" s="22">
        <v>134</v>
      </c>
      <c r="C114" s="22">
        <v>0</v>
      </c>
      <c r="D114" s="22">
        <v>0</v>
      </c>
      <c r="E114" s="2">
        <f t="shared" si="7"/>
        <v>0</v>
      </c>
      <c r="F114" s="22">
        <v>0</v>
      </c>
    </row>
    <row r="115" spans="1:6" x14ac:dyDescent="0.25">
      <c r="A115" s="7" t="s">
        <v>145</v>
      </c>
      <c r="B115" s="22">
        <v>0</v>
      </c>
      <c r="C115" s="23">
        <v>10000</v>
      </c>
      <c r="D115" s="22">
        <v>0</v>
      </c>
      <c r="E115" s="2">
        <v>0</v>
      </c>
      <c r="F115" s="22">
        <f t="shared" si="9"/>
        <v>0</v>
      </c>
    </row>
    <row r="116" spans="1:6" x14ac:dyDescent="0.25">
      <c r="A116" s="7" t="s">
        <v>94</v>
      </c>
      <c r="B116" s="23">
        <f>B117+B118+B119+B120+B121</f>
        <v>39569</v>
      </c>
      <c r="C116" s="23">
        <v>50670</v>
      </c>
      <c r="D116" s="23">
        <f t="shared" ref="D116" si="13">D117+D118+D119+D120+D121</f>
        <v>42345</v>
      </c>
      <c r="E116" s="22">
        <f t="shared" si="7"/>
        <v>107.01559301473375</v>
      </c>
      <c r="F116" s="22">
        <f t="shared" si="9"/>
        <v>83.570159857904088</v>
      </c>
    </row>
    <row r="117" spans="1:6" x14ac:dyDescent="0.25">
      <c r="A117" s="24" t="s">
        <v>139</v>
      </c>
      <c r="B117" s="22">
        <v>2399</v>
      </c>
      <c r="C117" s="22"/>
      <c r="D117" s="22"/>
      <c r="E117" s="22"/>
      <c r="F117" s="22">
        <v>0</v>
      </c>
    </row>
    <row r="118" spans="1:6" x14ac:dyDescent="0.25">
      <c r="A118" s="2" t="s">
        <v>95</v>
      </c>
      <c r="B118" s="22">
        <v>0</v>
      </c>
      <c r="C118" s="22">
        <v>0</v>
      </c>
      <c r="D118" s="22">
        <v>406</v>
      </c>
      <c r="E118" s="22">
        <v>0</v>
      </c>
      <c r="F118" s="22">
        <v>0</v>
      </c>
    </row>
    <row r="119" spans="1:6" x14ac:dyDescent="0.25">
      <c r="A119" s="2" t="s">
        <v>96</v>
      </c>
      <c r="B119" s="22">
        <v>1100</v>
      </c>
      <c r="C119" s="22">
        <v>0</v>
      </c>
      <c r="D119" s="22">
        <v>1100</v>
      </c>
      <c r="E119" s="22">
        <f t="shared" si="7"/>
        <v>100</v>
      </c>
      <c r="F119" s="22">
        <v>0</v>
      </c>
    </row>
    <row r="120" spans="1:6" x14ac:dyDescent="0.25">
      <c r="A120" s="2" t="s">
        <v>97</v>
      </c>
      <c r="B120" s="22">
        <v>11731</v>
      </c>
      <c r="C120" s="22">
        <v>0</v>
      </c>
      <c r="D120" s="22">
        <v>12329</v>
      </c>
      <c r="E120" s="22">
        <f t="shared" si="7"/>
        <v>105.09760463728581</v>
      </c>
      <c r="F120" s="22">
        <v>0</v>
      </c>
    </row>
    <row r="121" spans="1:6" x14ac:dyDescent="0.25">
      <c r="A121" s="2" t="s">
        <v>98</v>
      </c>
      <c r="B121" s="22">
        <v>24339</v>
      </c>
      <c r="C121" s="22">
        <v>0</v>
      </c>
      <c r="D121" s="22">
        <v>28510</v>
      </c>
      <c r="E121" s="22">
        <f t="shared" si="7"/>
        <v>117.13710505772627</v>
      </c>
      <c r="F121" s="22">
        <v>0</v>
      </c>
    </row>
    <row r="122" spans="1:6" x14ac:dyDescent="0.25">
      <c r="A122" s="7" t="s">
        <v>99</v>
      </c>
      <c r="B122" s="23">
        <f>B123</f>
        <v>1989</v>
      </c>
      <c r="C122" s="22">
        <v>0</v>
      </c>
      <c r="D122" s="23">
        <f>D123</f>
        <v>831</v>
      </c>
      <c r="E122" s="22">
        <f t="shared" si="7"/>
        <v>41.779788838612369</v>
      </c>
      <c r="F122" s="22">
        <v>0</v>
      </c>
    </row>
    <row r="123" spans="1:6" x14ac:dyDescent="0.25">
      <c r="A123" s="7" t="s">
        <v>100</v>
      </c>
      <c r="B123" s="23">
        <f>B124+B125</f>
        <v>1989</v>
      </c>
      <c r="C123" s="23">
        <v>1500</v>
      </c>
      <c r="D123" s="23">
        <f t="shared" ref="D123" si="14">D124+D125</f>
        <v>831</v>
      </c>
      <c r="E123" s="22">
        <f t="shared" si="7"/>
        <v>41.779788838612369</v>
      </c>
      <c r="F123" s="22">
        <f t="shared" si="9"/>
        <v>55.400000000000006</v>
      </c>
    </row>
    <row r="124" spans="1:6" x14ac:dyDescent="0.25">
      <c r="A124" s="2" t="s">
        <v>101</v>
      </c>
      <c r="B124" s="22">
        <v>1756</v>
      </c>
      <c r="C124" s="22">
        <v>0</v>
      </c>
      <c r="D124" s="22">
        <v>767</v>
      </c>
      <c r="E124" s="22">
        <f t="shared" si="7"/>
        <v>43.678815489749425</v>
      </c>
      <c r="F124" s="22">
        <v>0</v>
      </c>
    </row>
    <row r="125" spans="1:6" x14ac:dyDescent="0.25">
      <c r="A125" s="2" t="s">
        <v>140</v>
      </c>
      <c r="B125" s="22">
        <v>233</v>
      </c>
      <c r="C125" s="22"/>
      <c r="D125" s="22">
        <v>64</v>
      </c>
      <c r="E125" s="22">
        <f t="shared" si="7"/>
        <v>27.467811158798284</v>
      </c>
      <c r="F125" s="22">
        <v>0</v>
      </c>
    </row>
    <row r="126" spans="1:6" x14ac:dyDescent="0.25">
      <c r="A126" s="7" t="s">
        <v>102</v>
      </c>
      <c r="B126" s="23">
        <f>B128+B134</f>
        <v>58277</v>
      </c>
      <c r="C126" s="23">
        <v>0</v>
      </c>
      <c r="D126" s="23">
        <f>D128+D134+D136</f>
        <v>306351</v>
      </c>
      <c r="E126" s="22">
        <f t="shared" si="7"/>
        <v>525.68080031573356</v>
      </c>
      <c r="F126" s="22">
        <v>0</v>
      </c>
    </row>
    <row r="127" spans="1:6" x14ac:dyDescent="0.25">
      <c r="A127" s="7" t="s">
        <v>103</v>
      </c>
      <c r="B127" s="23">
        <f>B128+B134</f>
        <v>58277</v>
      </c>
      <c r="C127" s="23">
        <v>0</v>
      </c>
      <c r="D127" s="23">
        <f t="shared" ref="D127" si="15">D128+D134</f>
        <v>155101</v>
      </c>
      <c r="E127" s="22">
        <f t="shared" si="7"/>
        <v>266.14444806699044</v>
      </c>
      <c r="F127" s="22">
        <v>0</v>
      </c>
    </row>
    <row r="128" spans="1:6" x14ac:dyDescent="0.25">
      <c r="A128" s="7" t="s">
        <v>104</v>
      </c>
      <c r="B128" s="23">
        <f>B129+B131+B132+B133+B130</f>
        <v>53286</v>
      </c>
      <c r="C128" s="23">
        <v>26000</v>
      </c>
      <c r="D128" s="23">
        <f t="shared" ref="D128" si="16">D129+D131+D132+D133+D130</f>
        <v>57588</v>
      </c>
      <c r="E128" s="22">
        <f t="shared" si="7"/>
        <v>108.0734151559509</v>
      </c>
      <c r="F128" s="22">
        <f t="shared" si="9"/>
        <v>221.49230769230769</v>
      </c>
    </row>
    <row r="129" spans="1:6" x14ac:dyDescent="0.25">
      <c r="A129" s="2" t="s">
        <v>105</v>
      </c>
      <c r="B129" s="22">
        <v>9875</v>
      </c>
      <c r="C129" s="22">
        <v>0</v>
      </c>
      <c r="D129" s="22">
        <v>43029</v>
      </c>
      <c r="E129" s="22">
        <f t="shared" si="7"/>
        <v>435.73670886075951</v>
      </c>
      <c r="F129" s="22">
        <v>0</v>
      </c>
    </row>
    <row r="130" spans="1:6" x14ac:dyDescent="0.25">
      <c r="A130" s="2" t="s">
        <v>143</v>
      </c>
      <c r="B130" s="22">
        <v>22894</v>
      </c>
      <c r="C130" s="22"/>
      <c r="D130" s="22"/>
      <c r="E130" s="2"/>
      <c r="F130" s="22">
        <v>0</v>
      </c>
    </row>
    <row r="131" spans="1:6" x14ac:dyDescent="0.25">
      <c r="A131" s="2" t="s">
        <v>141</v>
      </c>
      <c r="B131" s="22">
        <v>9506</v>
      </c>
      <c r="C131" s="22"/>
      <c r="D131" s="22"/>
      <c r="E131" s="2"/>
      <c r="F131" s="22">
        <v>0</v>
      </c>
    </row>
    <row r="132" spans="1:6" x14ac:dyDescent="0.25">
      <c r="A132" s="2" t="s">
        <v>106</v>
      </c>
      <c r="B132" s="22">
        <v>0</v>
      </c>
      <c r="C132" s="22">
        <v>0</v>
      </c>
      <c r="D132" s="22">
        <v>5000</v>
      </c>
      <c r="E132" s="22">
        <v>0</v>
      </c>
      <c r="F132" s="22">
        <v>0</v>
      </c>
    </row>
    <row r="133" spans="1:6" x14ac:dyDescent="0.25">
      <c r="A133" s="2" t="s">
        <v>107</v>
      </c>
      <c r="B133" s="22">
        <v>11011</v>
      </c>
      <c r="C133" s="22">
        <v>0</v>
      </c>
      <c r="D133" s="22">
        <v>9559</v>
      </c>
      <c r="E133" s="22">
        <f t="shared" si="7"/>
        <v>86.813186813186817</v>
      </c>
      <c r="F133" s="22">
        <v>0</v>
      </c>
    </row>
    <row r="134" spans="1:6" x14ac:dyDescent="0.25">
      <c r="A134" s="7" t="s">
        <v>108</v>
      </c>
      <c r="B134" s="23">
        <f>B135</f>
        <v>4991</v>
      </c>
      <c r="C134" s="23">
        <v>112000</v>
      </c>
      <c r="D134" s="23">
        <f t="shared" ref="D134" si="17">D135</f>
        <v>97513</v>
      </c>
      <c r="E134" s="22">
        <f t="shared" si="7"/>
        <v>1953.7767982368262</v>
      </c>
      <c r="F134" s="22">
        <f t="shared" si="9"/>
        <v>87.065178571428575</v>
      </c>
    </row>
    <row r="135" spans="1:6" x14ac:dyDescent="0.25">
      <c r="A135" s="2" t="s">
        <v>109</v>
      </c>
      <c r="B135" s="22">
        <v>4991</v>
      </c>
      <c r="C135" s="22">
        <v>0</v>
      </c>
      <c r="D135" s="22">
        <v>97513</v>
      </c>
      <c r="E135" s="22">
        <f t="shared" si="7"/>
        <v>1953.7767982368262</v>
      </c>
      <c r="F135" s="22">
        <v>0</v>
      </c>
    </row>
    <row r="136" spans="1:6" x14ac:dyDescent="0.25">
      <c r="A136" s="7" t="s">
        <v>110</v>
      </c>
      <c r="B136" s="22">
        <v>0</v>
      </c>
      <c r="C136" s="22">
        <v>0</v>
      </c>
      <c r="D136" s="23">
        <f>D137</f>
        <v>151250</v>
      </c>
      <c r="E136" s="2">
        <v>0</v>
      </c>
      <c r="F136" s="22">
        <v>0</v>
      </c>
    </row>
    <row r="137" spans="1:6" x14ac:dyDescent="0.25">
      <c r="A137" s="7" t="s">
        <v>111</v>
      </c>
      <c r="B137" s="22">
        <v>0</v>
      </c>
      <c r="C137" s="23">
        <v>152000</v>
      </c>
      <c r="D137" s="22">
        <f>D138</f>
        <v>151250</v>
      </c>
      <c r="E137" s="2">
        <v>0</v>
      </c>
      <c r="F137" s="22">
        <f t="shared" si="9"/>
        <v>99.506578947368425</v>
      </c>
    </row>
    <row r="138" spans="1:6" x14ac:dyDescent="0.25">
      <c r="A138" s="2" t="s">
        <v>112</v>
      </c>
      <c r="B138" s="22">
        <v>0</v>
      </c>
      <c r="C138" s="22">
        <v>0</v>
      </c>
      <c r="D138" s="22">
        <v>151250</v>
      </c>
      <c r="E138" s="2">
        <v>0</v>
      </c>
      <c r="F138" s="22">
        <v>0</v>
      </c>
    </row>
    <row r="139" spans="1:6" x14ac:dyDescent="0.25">
      <c r="A139" s="16"/>
      <c r="B139" s="16"/>
      <c r="C139" s="16"/>
      <c r="D139" s="16"/>
      <c r="E139" s="16"/>
      <c r="F139" s="16"/>
    </row>
    <row r="140" spans="1:6" x14ac:dyDescent="0.25">
      <c r="A140" s="16"/>
      <c r="B140" s="16"/>
      <c r="C140" s="16"/>
      <c r="D140" s="16"/>
      <c r="E140" s="16"/>
      <c r="F140" s="16"/>
    </row>
    <row r="141" spans="1:6" ht="15.75" x14ac:dyDescent="0.25">
      <c r="A141" s="17" t="s">
        <v>113</v>
      </c>
      <c r="B141" s="16"/>
      <c r="C141" s="16"/>
      <c r="D141" s="16"/>
      <c r="E141" s="16"/>
      <c r="F141" s="16"/>
    </row>
    <row r="142" spans="1:6" x14ac:dyDescent="0.25">
      <c r="A142" s="16"/>
      <c r="B142" s="16"/>
      <c r="C142" s="16"/>
      <c r="D142" s="16"/>
      <c r="E142" s="16"/>
      <c r="F142" s="16"/>
    </row>
    <row r="144" spans="1:6" ht="15.75" x14ac:dyDescent="0.25">
      <c r="A144" s="27" t="s">
        <v>29</v>
      </c>
      <c r="B144" s="27"/>
      <c r="C144" s="27"/>
      <c r="D144" s="27"/>
      <c r="E144" s="27"/>
      <c r="F144" s="27"/>
    </row>
    <row r="145" spans="1:6" ht="30" x14ac:dyDescent="0.25">
      <c r="A145" s="9" t="s">
        <v>114</v>
      </c>
      <c r="B145" s="10" t="s">
        <v>31</v>
      </c>
      <c r="C145" s="10" t="s">
        <v>32</v>
      </c>
      <c r="D145" s="10" t="s">
        <v>33</v>
      </c>
      <c r="E145" s="10" t="s">
        <v>6</v>
      </c>
      <c r="F145" s="10" t="s">
        <v>7</v>
      </c>
    </row>
    <row r="146" spans="1:6" s="18" customFormat="1" x14ac:dyDescent="0.25">
      <c r="A146" s="19">
        <v>1</v>
      </c>
      <c r="B146" s="19">
        <v>2</v>
      </c>
      <c r="C146" s="19">
        <v>3</v>
      </c>
      <c r="D146" s="19">
        <v>4</v>
      </c>
      <c r="E146" s="19">
        <v>5</v>
      </c>
      <c r="F146" s="19">
        <v>6</v>
      </c>
    </row>
    <row r="147" spans="1:6" x14ac:dyDescent="0.25">
      <c r="A147" s="2" t="s">
        <v>116</v>
      </c>
      <c r="B147" s="23">
        <f>B148</f>
        <v>44395</v>
      </c>
      <c r="C147" s="23">
        <f>C148</f>
        <v>74780</v>
      </c>
      <c r="D147" s="23">
        <f>D148</f>
        <v>60756</v>
      </c>
      <c r="E147" s="22">
        <f>D147/B147*100</f>
        <v>136.85324923977927</v>
      </c>
      <c r="F147" s="22">
        <f>D147/C147*100</f>
        <v>81.246322546135332</v>
      </c>
    </row>
    <row r="148" spans="1:6" x14ac:dyDescent="0.25">
      <c r="A148" s="2" t="s">
        <v>117</v>
      </c>
      <c r="B148" s="22">
        <v>44395</v>
      </c>
      <c r="C148" s="22">
        <v>74780</v>
      </c>
      <c r="D148" s="25">
        <v>60756</v>
      </c>
      <c r="E148" s="22">
        <f t="shared" ref="E148:E164" si="18">D148/B148*100</f>
        <v>136.85324923977927</v>
      </c>
      <c r="F148" s="22">
        <f t="shared" ref="F148:F164" si="19">D148/C148*100</f>
        <v>81.246322546135332</v>
      </c>
    </row>
    <row r="149" spans="1:6" x14ac:dyDescent="0.25">
      <c r="A149" s="2" t="s">
        <v>118</v>
      </c>
      <c r="B149" s="23">
        <f>B150</f>
        <v>20573</v>
      </c>
      <c r="C149" s="23">
        <f>C150</f>
        <v>145700</v>
      </c>
      <c r="D149" s="23">
        <f>D150</f>
        <v>25270</v>
      </c>
      <c r="E149" s="22">
        <f t="shared" si="18"/>
        <v>122.83089486219802</v>
      </c>
      <c r="F149" s="22">
        <f t="shared" si="19"/>
        <v>17.343857240905972</v>
      </c>
    </row>
    <row r="150" spans="1:6" x14ac:dyDescent="0.25">
      <c r="A150" s="2" t="s">
        <v>119</v>
      </c>
      <c r="B150" s="22">
        <v>20573</v>
      </c>
      <c r="C150" s="22">
        <v>145700</v>
      </c>
      <c r="D150" s="22">
        <v>25270</v>
      </c>
      <c r="E150" s="22">
        <f t="shared" si="18"/>
        <v>122.83089486219802</v>
      </c>
      <c r="F150" s="22">
        <f t="shared" si="19"/>
        <v>17.343857240905972</v>
      </c>
    </row>
    <row r="151" spans="1:6" x14ac:dyDescent="0.25">
      <c r="A151" s="2" t="s">
        <v>120</v>
      </c>
      <c r="B151" s="23">
        <f>B152</f>
        <v>104073</v>
      </c>
      <c r="C151" s="23">
        <f>C152</f>
        <v>134470</v>
      </c>
      <c r="D151" s="23">
        <f>D152</f>
        <v>69452</v>
      </c>
      <c r="E151" s="22">
        <f t="shared" si="18"/>
        <v>66.733927147290842</v>
      </c>
      <c r="F151" s="22">
        <f t="shared" si="19"/>
        <v>51.648694876180556</v>
      </c>
    </row>
    <row r="152" spans="1:6" x14ac:dyDescent="0.25">
      <c r="A152" s="2" t="s">
        <v>121</v>
      </c>
      <c r="B152" s="22">
        <v>104073</v>
      </c>
      <c r="C152" s="22">
        <v>134470</v>
      </c>
      <c r="D152" s="22">
        <v>69452</v>
      </c>
      <c r="E152" s="22">
        <f t="shared" si="18"/>
        <v>66.733927147290842</v>
      </c>
      <c r="F152" s="22">
        <f t="shared" si="19"/>
        <v>51.648694876180556</v>
      </c>
    </row>
    <row r="153" spans="1:6" x14ac:dyDescent="0.25">
      <c r="A153" s="2" t="s">
        <v>122</v>
      </c>
      <c r="B153" s="23">
        <f>B154+B155+B156+B157</f>
        <v>586692</v>
      </c>
      <c r="C153" s="23">
        <f>C154+C155+C156+C157</f>
        <v>923827</v>
      </c>
      <c r="D153" s="23">
        <f>D154+D155+D156+D157</f>
        <v>817086</v>
      </c>
      <c r="E153" s="22">
        <f t="shared" si="18"/>
        <v>139.27000879507477</v>
      </c>
      <c r="F153" s="22">
        <f t="shared" si="19"/>
        <v>88.44578043291655</v>
      </c>
    </row>
    <row r="154" spans="1:6" x14ac:dyDescent="0.25">
      <c r="A154" s="2" t="s">
        <v>123</v>
      </c>
      <c r="B154" s="22">
        <v>5898</v>
      </c>
      <c r="C154" s="22">
        <v>6179</v>
      </c>
      <c r="D154" s="22">
        <v>5511</v>
      </c>
      <c r="E154" s="22">
        <f t="shared" si="18"/>
        <v>93.438453713123096</v>
      </c>
      <c r="F154" s="22">
        <f t="shared" si="19"/>
        <v>89.189189189189193</v>
      </c>
    </row>
    <row r="155" spans="1:6" x14ac:dyDescent="0.25">
      <c r="A155" s="2" t="s">
        <v>128</v>
      </c>
      <c r="B155" s="22">
        <v>362292</v>
      </c>
      <c r="C155" s="22">
        <v>518500</v>
      </c>
      <c r="D155" s="22">
        <v>481847</v>
      </c>
      <c r="E155" s="22">
        <f t="shared" si="18"/>
        <v>132.99962461219127</v>
      </c>
      <c r="F155" s="22">
        <f t="shared" si="19"/>
        <v>92.930954676952751</v>
      </c>
    </row>
    <row r="156" spans="1:6" x14ac:dyDescent="0.25">
      <c r="A156" s="2" t="s">
        <v>124</v>
      </c>
      <c r="B156" s="22">
        <v>9537</v>
      </c>
      <c r="C156" s="22">
        <v>184890</v>
      </c>
      <c r="D156" s="22">
        <v>135373</v>
      </c>
      <c r="E156" s="22">
        <f t="shared" si="18"/>
        <v>1419.4505609730522</v>
      </c>
      <c r="F156" s="22">
        <f t="shared" si="19"/>
        <v>73.218129698739787</v>
      </c>
    </row>
    <row r="157" spans="1:6" x14ac:dyDescent="0.25">
      <c r="A157" s="2" t="s">
        <v>125</v>
      </c>
      <c r="B157" s="22">
        <v>208965</v>
      </c>
      <c r="C157" s="22">
        <v>214258</v>
      </c>
      <c r="D157" s="22">
        <v>194355</v>
      </c>
      <c r="E157" s="22">
        <f t="shared" si="18"/>
        <v>93.008398535639941</v>
      </c>
      <c r="F157" s="22">
        <f t="shared" si="19"/>
        <v>90.710731921328488</v>
      </c>
    </row>
    <row r="158" spans="1:6" x14ac:dyDescent="0.25">
      <c r="A158" s="2" t="s">
        <v>126</v>
      </c>
      <c r="B158" s="23">
        <f>B159</f>
        <v>7550</v>
      </c>
      <c r="C158" s="23">
        <f>C159</f>
        <v>18000</v>
      </c>
      <c r="D158" s="23">
        <f>D159</f>
        <v>12470</v>
      </c>
      <c r="E158" s="22">
        <f t="shared" si="18"/>
        <v>165.16556291390728</v>
      </c>
      <c r="F158" s="22">
        <f t="shared" si="19"/>
        <v>69.277777777777786</v>
      </c>
    </row>
    <row r="159" spans="1:6" x14ac:dyDescent="0.25">
      <c r="A159" s="2" t="s">
        <v>127</v>
      </c>
      <c r="B159" s="22">
        <v>7550</v>
      </c>
      <c r="C159" s="22">
        <v>18000</v>
      </c>
      <c r="D159" s="22">
        <v>12470</v>
      </c>
      <c r="E159" s="22">
        <f t="shared" si="18"/>
        <v>165.16556291390728</v>
      </c>
      <c r="F159" s="22">
        <f t="shared" si="19"/>
        <v>69.277777777777786</v>
      </c>
    </row>
    <row r="160" spans="1:6" x14ac:dyDescent="0.25">
      <c r="A160" s="2" t="s">
        <v>129</v>
      </c>
      <c r="B160" s="23">
        <f>B161</f>
        <v>4837</v>
      </c>
      <c r="C160" s="23">
        <f>C161</f>
        <v>9000</v>
      </c>
      <c r="D160" s="23">
        <f>D161</f>
        <v>3399</v>
      </c>
      <c r="E160" s="22">
        <f t="shared" si="18"/>
        <v>70.270829026255939</v>
      </c>
      <c r="F160" s="22">
        <f t="shared" si="19"/>
        <v>37.766666666666666</v>
      </c>
    </row>
    <row r="161" spans="1:6" x14ac:dyDescent="0.25">
      <c r="A161" s="2" t="s">
        <v>130</v>
      </c>
      <c r="B161" s="22">
        <v>4837</v>
      </c>
      <c r="C161" s="22">
        <v>9000</v>
      </c>
      <c r="D161" s="22">
        <v>3399</v>
      </c>
      <c r="E161" s="22">
        <f t="shared" si="18"/>
        <v>70.270829026255939</v>
      </c>
      <c r="F161" s="22">
        <f t="shared" si="19"/>
        <v>37.766666666666666</v>
      </c>
    </row>
    <row r="162" spans="1:6" x14ac:dyDescent="0.25">
      <c r="A162" s="2" t="s">
        <v>131</v>
      </c>
      <c r="B162" s="23">
        <f>B163</f>
        <v>4129438</v>
      </c>
      <c r="C162" s="23">
        <f>C163</f>
        <v>5294400</v>
      </c>
      <c r="D162" s="23">
        <f>D163</f>
        <v>4247931</v>
      </c>
      <c r="E162" s="22">
        <f t="shared" si="18"/>
        <v>102.86947037345033</v>
      </c>
      <c r="F162" s="22">
        <f t="shared" si="19"/>
        <v>80.23441749773346</v>
      </c>
    </row>
    <row r="163" spans="1:6" x14ac:dyDescent="0.25">
      <c r="A163" s="2" t="s">
        <v>132</v>
      </c>
      <c r="B163" s="22">
        <v>4129438</v>
      </c>
      <c r="C163" s="22">
        <v>5294400</v>
      </c>
      <c r="D163" s="22">
        <v>4247931</v>
      </c>
      <c r="E163" s="22">
        <f t="shared" si="18"/>
        <v>102.86947037345033</v>
      </c>
      <c r="F163" s="22">
        <f t="shared" si="19"/>
        <v>80.23441749773346</v>
      </c>
    </row>
    <row r="164" spans="1:6" x14ac:dyDescent="0.25">
      <c r="A164" s="2" t="s">
        <v>147</v>
      </c>
      <c r="B164" s="23">
        <f>B147+B149+B151+B153+B158+B160+B162</f>
        <v>4897558</v>
      </c>
      <c r="C164" s="23">
        <f>C147+C149+C151+C153+C158+C160+C162</f>
        <v>6600177</v>
      </c>
      <c r="D164" s="23">
        <f>D147+D149+D151+D153+D158+D160+D162</f>
        <v>5236364</v>
      </c>
      <c r="E164" s="22">
        <f t="shared" si="18"/>
        <v>106.91785579670521</v>
      </c>
      <c r="F164" s="22">
        <f t="shared" si="19"/>
        <v>79.336720818244714</v>
      </c>
    </row>
    <row r="167" spans="1:6" ht="15.75" x14ac:dyDescent="0.25">
      <c r="A167" s="27" t="s">
        <v>62</v>
      </c>
      <c r="B167" s="27"/>
      <c r="C167" s="27"/>
      <c r="D167" s="27"/>
      <c r="E167" s="27"/>
      <c r="F167" s="27"/>
    </row>
    <row r="168" spans="1:6" ht="30" x14ac:dyDescent="0.25">
      <c r="A168" s="9" t="s">
        <v>114</v>
      </c>
      <c r="B168" s="10" t="s">
        <v>31</v>
      </c>
      <c r="C168" s="10" t="s">
        <v>32</v>
      </c>
      <c r="D168" s="10" t="s">
        <v>33</v>
      </c>
      <c r="E168" s="10" t="s">
        <v>6</v>
      </c>
      <c r="F168" s="10" t="s">
        <v>7</v>
      </c>
    </row>
    <row r="169" spans="1:6" x14ac:dyDescent="0.25">
      <c r="A169" s="19">
        <v>1</v>
      </c>
      <c r="B169" s="19">
        <v>2</v>
      </c>
      <c r="C169" s="19">
        <v>3</v>
      </c>
      <c r="D169" s="19">
        <v>4</v>
      </c>
      <c r="E169" s="19">
        <v>5</v>
      </c>
      <c r="F169" s="19">
        <v>6</v>
      </c>
    </row>
    <row r="170" spans="1:6" x14ac:dyDescent="0.25">
      <c r="A170" s="7" t="s">
        <v>116</v>
      </c>
      <c r="B170" s="23">
        <f>B171</f>
        <v>44395</v>
      </c>
      <c r="C170" s="23">
        <f>C171</f>
        <v>74780</v>
      </c>
      <c r="D170" s="23">
        <f>D171</f>
        <v>60756</v>
      </c>
      <c r="E170" s="22">
        <f>D170/B170*100</f>
        <v>136.85324923977927</v>
      </c>
      <c r="F170" s="22">
        <f>D170/C170*100</f>
        <v>81.246322546135332</v>
      </c>
    </row>
    <row r="171" spans="1:6" x14ac:dyDescent="0.25">
      <c r="A171" s="2" t="s">
        <v>117</v>
      </c>
      <c r="B171" s="22">
        <v>44395</v>
      </c>
      <c r="C171" s="22">
        <v>74780</v>
      </c>
      <c r="D171" s="22">
        <v>60756</v>
      </c>
      <c r="E171" s="22">
        <f t="shared" ref="E171:E187" si="20">D171/B171*100</f>
        <v>136.85324923977927</v>
      </c>
      <c r="F171" s="22">
        <f t="shared" ref="F171:F187" si="21">D171/C171*100</f>
        <v>81.246322546135332</v>
      </c>
    </row>
    <row r="172" spans="1:6" x14ac:dyDescent="0.25">
      <c r="A172" s="7" t="s">
        <v>118</v>
      </c>
      <c r="B172" s="23">
        <f>B173</f>
        <v>6952</v>
      </c>
      <c r="C172" s="23">
        <f>C173</f>
        <v>145700</v>
      </c>
      <c r="D172" s="23">
        <f>D173</f>
        <v>20933</v>
      </c>
      <c r="E172" s="22">
        <f t="shared" si="20"/>
        <v>301.10759493670884</v>
      </c>
      <c r="F172" s="22">
        <f t="shared" si="21"/>
        <v>14.3671928620453</v>
      </c>
    </row>
    <row r="173" spans="1:6" x14ac:dyDescent="0.25">
      <c r="A173" s="2" t="s">
        <v>119</v>
      </c>
      <c r="B173" s="22">
        <v>6952</v>
      </c>
      <c r="C173" s="22">
        <v>145700</v>
      </c>
      <c r="D173" s="22">
        <v>20933</v>
      </c>
      <c r="E173" s="22">
        <f t="shared" si="20"/>
        <v>301.10759493670884</v>
      </c>
      <c r="F173" s="22">
        <f t="shared" si="21"/>
        <v>14.3671928620453</v>
      </c>
    </row>
    <row r="174" spans="1:6" x14ac:dyDescent="0.25">
      <c r="A174" s="7" t="s">
        <v>120</v>
      </c>
      <c r="B174" s="23">
        <f>B175</f>
        <v>104073</v>
      </c>
      <c r="C174" s="23">
        <f>C175</f>
        <v>134470</v>
      </c>
      <c r="D174" s="23">
        <f>D175</f>
        <v>76527</v>
      </c>
      <c r="E174" s="22">
        <f t="shared" si="20"/>
        <v>73.53204001037733</v>
      </c>
      <c r="F174" s="22">
        <f t="shared" si="21"/>
        <v>56.910091470216408</v>
      </c>
    </row>
    <row r="175" spans="1:6" x14ac:dyDescent="0.25">
      <c r="A175" s="2" t="s">
        <v>121</v>
      </c>
      <c r="B175" s="22">
        <v>104073</v>
      </c>
      <c r="C175" s="22">
        <v>134470</v>
      </c>
      <c r="D175" s="22">
        <v>76527</v>
      </c>
      <c r="E175" s="22">
        <f t="shared" si="20"/>
        <v>73.53204001037733</v>
      </c>
      <c r="F175" s="22">
        <f t="shared" si="21"/>
        <v>56.910091470216408</v>
      </c>
    </row>
    <row r="176" spans="1:6" x14ac:dyDescent="0.25">
      <c r="A176" s="7" t="s">
        <v>122</v>
      </c>
      <c r="B176" s="23">
        <f>B177+B178+B179+B180</f>
        <v>586580</v>
      </c>
      <c r="C176" s="23">
        <f>C177+C178+C179+C180</f>
        <v>923827</v>
      </c>
      <c r="D176" s="23">
        <f>D177+D178+D179+D180</f>
        <v>876816</v>
      </c>
      <c r="E176" s="22">
        <f t="shared" si="20"/>
        <v>149.47935490470184</v>
      </c>
      <c r="F176" s="22">
        <f t="shared" si="21"/>
        <v>94.911276678425722</v>
      </c>
    </row>
    <row r="177" spans="1:6" x14ac:dyDescent="0.25">
      <c r="A177" s="2" t="s">
        <v>123</v>
      </c>
      <c r="B177" s="22">
        <v>5898</v>
      </c>
      <c r="C177" s="22">
        <v>6179</v>
      </c>
      <c r="D177" s="22">
        <v>5511</v>
      </c>
      <c r="E177" s="22">
        <f t="shared" si="20"/>
        <v>93.438453713123096</v>
      </c>
      <c r="F177" s="22">
        <f t="shared" si="21"/>
        <v>89.189189189189193</v>
      </c>
    </row>
    <row r="178" spans="1:6" x14ac:dyDescent="0.25">
      <c r="A178" s="2" t="s">
        <v>128</v>
      </c>
      <c r="B178" s="22">
        <v>362292</v>
      </c>
      <c r="C178" s="22">
        <v>518500</v>
      </c>
      <c r="D178" s="22">
        <v>481847</v>
      </c>
      <c r="E178" s="22">
        <f t="shared" si="20"/>
        <v>132.99962461219127</v>
      </c>
      <c r="F178" s="22">
        <f t="shared" si="21"/>
        <v>92.930954676952751</v>
      </c>
    </row>
    <row r="179" spans="1:6" x14ac:dyDescent="0.25">
      <c r="A179" s="2" t="s">
        <v>124</v>
      </c>
      <c r="B179" s="22">
        <v>9425</v>
      </c>
      <c r="C179" s="22">
        <v>184890</v>
      </c>
      <c r="D179" s="22">
        <v>197179</v>
      </c>
      <c r="E179" s="22">
        <f t="shared" si="20"/>
        <v>2092.0848806366048</v>
      </c>
      <c r="F179" s="22">
        <f t="shared" si="21"/>
        <v>106.64665476769972</v>
      </c>
    </row>
    <row r="180" spans="1:6" x14ac:dyDescent="0.25">
      <c r="A180" s="2" t="s">
        <v>125</v>
      </c>
      <c r="B180" s="22">
        <v>208965</v>
      </c>
      <c r="C180" s="22">
        <v>214258</v>
      </c>
      <c r="D180" s="22">
        <v>192279</v>
      </c>
      <c r="E180" s="22">
        <f t="shared" si="20"/>
        <v>92.014930730026549</v>
      </c>
      <c r="F180" s="22">
        <f t="shared" si="21"/>
        <v>89.741806606987836</v>
      </c>
    </row>
    <row r="181" spans="1:6" x14ac:dyDescent="0.25">
      <c r="A181" s="7" t="s">
        <v>126</v>
      </c>
      <c r="B181" s="23">
        <f>B182</f>
        <v>7550</v>
      </c>
      <c r="C181" s="23">
        <f>C182</f>
        <v>18000</v>
      </c>
      <c r="D181" s="23">
        <f>D182</f>
        <v>6380</v>
      </c>
      <c r="E181" s="22">
        <f t="shared" si="20"/>
        <v>84.503311258278146</v>
      </c>
      <c r="F181" s="22">
        <f t="shared" si="21"/>
        <v>35.444444444444443</v>
      </c>
    </row>
    <row r="182" spans="1:6" x14ac:dyDescent="0.25">
      <c r="A182" s="2" t="s">
        <v>127</v>
      </c>
      <c r="B182" s="22">
        <v>7550</v>
      </c>
      <c r="C182" s="22">
        <v>18000</v>
      </c>
      <c r="D182" s="22">
        <v>6380</v>
      </c>
      <c r="E182" s="22">
        <f t="shared" si="20"/>
        <v>84.503311258278146</v>
      </c>
      <c r="F182" s="22">
        <f t="shared" si="21"/>
        <v>35.444444444444443</v>
      </c>
    </row>
    <row r="183" spans="1:6" x14ac:dyDescent="0.25">
      <c r="A183" s="7" t="s">
        <v>129</v>
      </c>
      <c r="B183" s="23">
        <f>B184</f>
        <v>897</v>
      </c>
      <c r="C183" s="23">
        <f>C184</f>
        <v>9000</v>
      </c>
      <c r="D183" s="23">
        <f>D184</f>
        <v>1500</v>
      </c>
      <c r="E183" s="22">
        <f t="shared" si="20"/>
        <v>167.22408026755852</v>
      </c>
      <c r="F183" s="22">
        <f t="shared" si="21"/>
        <v>16.666666666666664</v>
      </c>
    </row>
    <row r="184" spans="1:6" x14ac:dyDescent="0.25">
      <c r="A184" s="2" t="s">
        <v>130</v>
      </c>
      <c r="B184" s="22">
        <v>897</v>
      </c>
      <c r="C184" s="22">
        <v>9000</v>
      </c>
      <c r="D184" s="22">
        <v>1500</v>
      </c>
      <c r="E184" s="22">
        <f t="shared" si="20"/>
        <v>167.22408026755852</v>
      </c>
      <c r="F184" s="22">
        <f t="shared" si="21"/>
        <v>16.666666666666664</v>
      </c>
    </row>
    <row r="185" spans="1:6" x14ac:dyDescent="0.25">
      <c r="A185" s="7" t="s">
        <v>131</v>
      </c>
      <c r="B185" s="23">
        <f>B186</f>
        <v>4104444</v>
      </c>
      <c r="C185" s="23">
        <f>C186</f>
        <v>5294400</v>
      </c>
      <c r="D185" s="23">
        <f>D186</f>
        <v>4195797</v>
      </c>
      <c r="E185" s="22">
        <f t="shared" si="20"/>
        <v>102.22570949926471</v>
      </c>
      <c r="F185" s="22">
        <f t="shared" si="21"/>
        <v>79.249716681776974</v>
      </c>
    </row>
    <row r="186" spans="1:6" x14ac:dyDescent="0.25">
      <c r="A186" s="2" t="s">
        <v>132</v>
      </c>
      <c r="B186" s="22">
        <v>4104444</v>
      </c>
      <c r="C186" s="22">
        <v>5294400</v>
      </c>
      <c r="D186" s="22">
        <v>4195797</v>
      </c>
      <c r="E186" s="22">
        <f t="shared" si="20"/>
        <v>102.22570949926471</v>
      </c>
      <c r="F186" s="22">
        <f t="shared" si="21"/>
        <v>79.249716681776974</v>
      </c>
    </row>
    <row r="187" spans="1:6" x14ac:dyDescent="0.25">
      <c r="A187" s="7" t="s">
        <v>146</v>
      </c>
      <c r="B187" s="23">
        <f>B170+B172+B174+B176+B181+B183+B185</f>
        <v>4854891</v>
      </c>
      <c r="C187" s="23">
        <f>C170+C172+C174+C176+C181+C183+C185</f>
        <v>6600177</v>
      </c>
      <c r="D187" s="23">
        <f>D170+D172+D174+D176+D181+D183+D185</f>
        <v>5238709</v>
      </c>
      <c r="E187" s="22">
        <f t="shared" si="20"/>
        <v>107.90580056277268</v>
      </c>
      <c r="F187" s="22">
        <f t="shared" si="21"/>
        <v>79.372250168442449</v>
      </c>
    </row>
  </sheetData>
  <mergeCells count="4">
    <mergeCell ref="A44:F44"/>
    <mergeCell ref="A79:F79"/>
    <mergeCell ref="A144:F144"/>
    <mergeCell ref="A167:F167"/>
  </mergeCells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Ostvarenje proračuna 2019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Škola</dc:creator>
  <cp:lastModifiedBy>user</cp:lastModifiedBy>
  <cp:lastPrinted>2020-03-09T06:39:28Z</cp:lastPrinted>
  <dcterms:created xsi:type="dcterms:W3CDTF">2020-03-06T06:18:22Z</dcterms:created>
  <dcterms:modified xsi:type="dcterms:W3CDTF">2020-04-20T10:38:14Z</dcterms:modified>
</cp:coreProperties>
</file>