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moji dokumenti\dokumenti 2021\FIN-a izvještaji 2021\proračun 1.1.-31.12.2021\"/>
    </mc:Choice>
  </mc:AlternateContent>
  <xr:revisionPtr revIDLastSave="0" documentId="13_ncr:1_{9F36AF54-7F78-45CF-996C-66DCCB6AD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tvarenje proračuna 2020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C47" i="1"/>
  <c r="C83" i="1"/>
  <c r="C139" i="1"/>
  <c r="D64" i="1"/>
  <c r="D71" i="1"/>
  <c r="D76" i="1"/>
  <c r="C71" i="1"/>
  <c r="C67" i="1"/>
  <c r="C64" i="1"/>
  <c r="C60" i="1"/>
  <c r="C53" i="1"/>
  <c r="C49" i="1"/>
  <c r="E189" i="1"/>
  <c r="E165" i="1"/>
  <c r="E86" i="1"/>
  <c r="E87" i="1"/>
  <c r="E88" i="1"/>
  <c r="E89" i="1"/>
  <c r="E91" i="1"/>
  <c r="D78" i="1" l="1"/>
  <c r="F189" i="1"/>
  <c r="D187" i="1"/>
  <c r="C187" i="1"/>
  <c r="D163" i="1"/>
  <c r="F165" i="1"/>
  <c r="C163" i="1"/>
  <c r="D127" i="1"/>
  <c r="C123" i="1"/>
  <c r="B106" i="1"/>
  <c r="B139" i="1"/>
  <c r="F15" i="1" l="1"/>
  <c r="F18" i="1"/>
  <c r="F19" i="1"/>
  <c r="F14" i="1"/>
  <c r="E15" i="1"/>
  <c r="E18" i="1"/>
  <c r="E19" i="1"/>
  <c r="E14" i="1"/>
  <c r="C20" i="1"/>
  <c r="D20" i="1"/>
  <c r="B20" i="1"/>
  <c r="C16" i="1"/>
  <c r="D16" i="1"/>
  <c r="B16" i="1"/>
  <c r="C21" i="1" l="1"/>
  <c r="F20" i="1"/>
  <c r="F16" i="1"/>
  <c r="B21" i="1"/>
  <c r="D21" i="1"/>
  <c r="E16" i="1"/>
  <c r="E20" i="1"/>
  <c r="F151" i="1"/>
  <c r="F153" i="1"/>
  <c r="F155" i="1"/>
  <c r="F157" i="1"/>
  <c r="F158" i="1"/>
  <c r="F159" i="1"/>
  <c r="F160" i="1"/>
  <c r="F162" i="1"/>
  <c r="F164" i="1"/>
  <c r="F167" i="1"/>
  <c r="E151" i="1"/>
  <c r="E153" i="1"/>
  <c r="E155" i="1"/>
  <c r="E157" i="1"/>
  <c r="E158" i="1"/>
  <c r="E159" i="1"/>
  <c r="E160" i="1"/>
  <c r="E162" i="1"/>
  <c r="E164" i="1"/>
  <c r="E167" i="1"/>
  <c r="B190" i="1"/>
  <c r="B187" i="1"/>
  <c r="B185" i="1"/>
  <c r="B180" i="1"/>
  <c r="B178" i="1"/>
  <c r="B176" i="1"/>
  <c r="B174" i="1"/>
  <c r="B150" i="1"/>
  <c r="B152" i="1"/>
  <c r="B154" i="1"/>
  <c r="B156" i="1"/>
  <c r="B161" i="1"/>
  <c r="B163" i="1"/>
  <c r="B166" i="1"/>
  <c r="E21" i="1" l="1"/>
  <c r="B192" i="1"/>
  <c r="B168" i="1"/>
  <c r="D166" i="1"/>
  <c r="D161" i="1"/>
  <c r="D156" i="1"/>
  <c r="D154" i="1"/>
  <c r="D152" i="1"/>
  <c r="D150" i="1"/>
  <c r="C166" i="1"/>
  <c r="C161" i="1"/>
  <c r="C156" i="1"/>
  <c r="C154" i="1"/>
  <c r="C152" i="1"/>
  <c r="C150" i="1"/>
  <c r="F150" i="1" l="1"/>
  <c r="E150" i="1"/>
  <c r="F154" i="1"/>
  <c r="E154" i="1"/>
  <c r="F161" i="1"/>
  <c r="E161" i="1"/>
  <c r="F166" i="1"/>
  <c r="E166" i="1"/>
  <c r="C168" i="1"/>
  <c r="F152" i="1"/>
  <c r="E152" i="1"/>
  <c r="F156" i="1"/>
  <c r="E156" i="1"/>
  <c r="F163" i="1"/>
  <c r="E163" i="1"/>
  <c r="D168" i="1"/>
  <c r="D190" i="1"/>
  <c r="E187" i="1"/>
  <c r="D185" i="1"/>
  <c r="E185" i="1" s="1"/>
  <c r="D180" i="1"/>
  <c r="D178" i="1"/>
  <c r="E178" i="1" s="1"/>
  <c r="D176" i="1"/>
  <c r="D174" i="1"/>
  <c r="E174" i="1" s="1"/>
  <c r="C190" i="1"/>
  <c r="C185" i="1"/>
  <c r="C180" i="1"/>
  <c r="C178" i="1"/>
  <c r="C176" i="1"/>
  <c r="C174" i="1"/>
  <c r="F175" i="1"/>
  <c r="F177" i="1"/>
  <c r="F179" i="1"/>
  <c r="F181" i="1"/>
  <c r="F182" i="1"/>
  <c r="F183" i="1"/>
  <c r="F184" i="1"/>
  <c r="F186" i="1"/>
  <c r="F188" i="1"/>
  <c r="F191" i="1"/>
  <c r="E175" i="1"/>
  <c r="E177" i="1"/>
  <c r="E179" i="1"/>
  <c r="E181" i="1"/>
  <c r="E182" i="1"/>
  <c r="E183" i="1"/>
  <c r="E184" i="1"/>
  <c r="E186" i="1"/>
  <c r="E188" i="1"/>
  <c r="E190" i="1"/>
  <c r="E191" i="1"/>
  <c r="E77" i="1"/>
  <c r="F89" i="1"/>
  <c r="C93" i="1"/>
  <c r="D140" i="1"/>
  <c r="D106" i="1"/>
  <c r="F106" i="1" s="1"/>
  <c r="D137" i="1"/>
  <c r="F137" i="1" s="1"/>
  <c r="D131" i="1"/>
  <c r="D124" i="1"/>
  <c r="D123" i="1" s="1"/>
  <c r="D117" i="1"/>
  <c r="F117" i="1" s="1"/>
  <c r="D99" i="1"/>
  <c r="F99" i="1" s="1"/>
  <c r="D94" i="1"/>
  <c r="D90" i="1"/>
  <c r="D85" i="1"/>
  <c r="B99" i="1"/>
  <c r="B131" i="1"/>
  <c r="B137" i="1"/>
  <c r="B124" i="1"/>
  <c r="B117" i="1"/>
  <c r="B94" i="1"/>
  <c r="B90" i="1"/>
  <c r="B85" i="1"/>
  <c r="E126" i="1"/>
  <c r="E95" i="1"/>
  <c r="E96" i="1"/>
  <c r="E98" i="1"/>
  <c r="E100" i="1"/>
  <c r="E101" i="1"/>
  <c r="E102" i="1"/>
  <c r="E103" i="1"/>
  <c r="E104" i="1"/>
  <c r="E105" i="1"/>
  <c r="E107" i="1"/>
  <c r="E108" i="1"/>
  <c r="E109" i="1"/>
  <c r="E110" i="1"/>
  <c r="E112" i="1"/>
  <c r="E113" i="1"/>
  <c r="E114" i="1"/>
  <c r="E120" i="1"/>
  <c r="E121" i="1"/>
  <c r="E122" i="1"/>
  <c r="E125" i="1"/>
  <c r="E132" i="1"/>
  <c r="E136" i="1"/>
  <c r="E138" i="1"/>
  <c r="D70" i="1"/>
  <c r="F64" i="1"/>
  <c r="D60" i="1"/>
  <c r="D59" i="1" s="1"/>
  <c r="D67" i="1"/>
  <c r="F67" i="1" s="1"/>
  <c r="F57" i="1"/>
  <c r="D53" i="1"/>
  <c r="F76" i="1"/>
  <c r="E58" i="1"/>
  <c r="E54" i="1"/>
  <c r="E55" i="1"/>
  <c r="E61" i="1"/>
  <c r="E62" i="1"/>
  <c r="E65" i="1"/>
  <c r="E66" i="1"/>
  <c r="E68" i="1"/>
  <c r="E72" i="1"/>
  <c r="E73" i="1"/>
  <c r="E51" i="1"/>
  <c r="E52" i="1"/>
  <c r="D49" i="1"/>
  <c r="B67" i="1"/>
  <c r="B56" i="1"/>
  <c r="B76" i="1"/>
  <c r="B75" i="1" s="1"/>
  <c r="B71" i="1"/>
  <c r="B70" i="1" s="1"/>
  <c r="B64" i="1"/>
  <c r="B60" i="1"/>
  <c r="B59" i="1" s="1"/>
  <c r="B53" i="1"/>
  <c r="B49" i="1"/>
  <c r="E180" i="1" l="1"/>
  <c r="D192" i="1"/>
  <c r="F178" i="1"/>
  <c r="D130" i="1"/>
  <c r="E94" i="1"/>
  <c r="E90" i="1"/>
  <c r="E85" i="1"/>
  <c r="E67" i="1"/>
  <c r="F176" i="1"/>
  <c r="E137" i="1"/>
  <c r="F174" i="1"/>
  <c r="F185" i="1"/>
  <c r="F71" i="1"/>
  <c r="E64" i="1"/>
  <c r="F60" i="1"/>
  <c r="F190" i="1"/>
  <c r="F85" i="1"/>
  <c r="D84" i="1"/>
  <c r="F94" i="1"/>
  <c r="D93" i="1"/>
  <c r="E176" i="1"/>
  <c r="D139" i="1"/>
  <c r="D129" i="1" s="1"/>
  <c r="F124" i="1"/>
  <c r="E124" i="1"/>
  <c r="E117" i="1"/>
  <c r="E99" i="1"/>
  <c r="B93" i="1"/>
  <c r="B130" i="1"/>
  <c r="B129" i="1"/>
  <c r="E59" i="1"/>
  <c r="B48" i="1"/>
  <c r="B63" i="1"/>
  <c r="E71" i="1"/>
  <c r="E60" i="1"/>
  <c r="E70" i="1"/>
  <c r="D63" i="1"/>
  <c r="B84" i="1"/>
  <c r="F168" i="1"/>
  <c r="E168" i="1"/>
  <c r="E76" i="1"/>
  <c r="E57" i="1"/>
  <c r="E53" i="1"/>
  <c r="D56" i="1"/>
  <c r="E56" i="1" s="1"/>
  <c r="D75" i="1"/>
  <c r="E131" i="1"/>
  <c r="B123" i="1"/>
  <c r="F131" i="1"/>
  <c r="F90" i="1"/>
  <c r="E192" i="1"/>
  <c r="F187" i="1"/>
  <c r="F180" i="1"/>
  <c r="C192" i="1"/>
  <c r="E123" i="1"/>
  <c r="E106" i="1"/>
  <c r="F53" i="1"/>
  <c r="D48" i="1"/>
  <c r="E49" i="1"/>
  <c r="F49" i="1"/>
  <c r="B74" i="1"/>
  <c r="E130" i="1" l="1"/>
  <c r="D47" i="1"/>
  <c r="F47" i="1" s="1"/>
  <c r="E75" i="1"/>
  <c r="D74" i="1"/>
  <c r="E74" i="1" s="1"/>
  <c r="E63" i="1"/>
  <c r="E129" i="1"/>
  <c r="B83" i="1"/>
  <c r="E84" i="1"/>
  <c r="E48" i="1"/>
  <c r="F192" i="1"/>
  <c r="D83" i="1"/>
  <c r="E93" i="1"/>
  <c r="F93" i="1"/>
  <c r="B47" i="1"/>
  <c r="E47" i="1" l="1"/>
  <c r="E83" i="1"/>
  <c r="F83" i="1"/>
</calcChain>
</file>

<file path=xl/sharedStrings.xml><?xml version="1.0" encoding="utf-8"?>
<sst xmlns="http://schemas.openxmlformats.org/spreadsheetml/2006/main" count="195" uniqueCount="158">
  <si>
    <t>Račun/opis</t>
  </si>
  <si>
    <t>indeks 4/2</t>
  </si>
  <si>
    <t>indeks 4/3</t>
  </si>
  <si>
    <t>A. RAČUN PRIHODA</t>
  </si>
  <si>
    <t>Prihodi poslovanja</t>
  </si>
  <si>
    <t>prihodi od prodaje nefinancijske imovine</t>
  </si>
  <si>
    <t>UKUPNO PRIHODI:</t>
  </si>
  <si>
    <t>Rashodi poslovanja</t>
  </si>
  <si>
    <t>Rashodi za nabavu nefinancijske imovine</t>
  </si>
  <si>
    <t>UKUPNO RASHODI</t>
  </si>
  <si>
    <t>VIŠAK/MANJAK</t>
  </si>
  <si>
    <t>B. RAČUN FINANCIRANJA</t>
  </si>
  <si>
    <t>Primici od financisjke imovine i zaduživanja</t>
  </si>
  <si>
    <t>Izdaci za nefinancijsku imovinu i otplate zajmova</t>
  </si>
  <si>
    <t>NETO FINANCIRANJE</t>
  </si>
  <si>
    <t>C. VIŠAK/MANJAK IZ tekućeg razdoblja</t>
  </si>
  <si>
    <t>RASPOLOŽIVA SREDSTVA IZ PRETHODNIH GOD</t>
  </si>
  <si>
    <t>preneseni višak/manjka prethodnih godina</t>
  </si>
  <si>
    <t>višak/manjka za pokriće u narednom razdoblju</t>
  </si>
  <si>
    <t>Članak 2.</t>
  </si>
  <si>
    <t>Prihodi i rashodi te primici i izdaci u Računu prihoda i rashoda i Računu financiranja iskazani prema ekonomskoj klasifikaciji, prema izvorima</t>
  </si>
  <si>
    <t>financiranja i prema funkcijskoj klasifikaciji prikazani su kako slijedi</t>
  </si>
  <si>
    <t>A. RAČUN PRIHODA I RASHODA</t>
  </si>
  <si>
    <t>Tablica 1. prihodi i rashodi po ekonomskoj klasifikaciji</t>
  </si>
  <si>
    <t>PRIHODI</t>
  </si>
  <si>
    <t>Brojčana oznaka i naziv računa prihoda ekonomske klasifikacije na razini razreda, skupine,podskupine i odjeljka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</si>
  <si>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</si>
  <si>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</si>
  <si>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</si>
  <si>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639 Prijenosi između proračunskih korisnika istog proračuna</t>
  </si>
  <si>
    <t>6391 Tekući prijenosi između proračunskoh korisnika istog proračuna</t>
  </si>
  <si>
    <t>6393Tekući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</si>
  <si>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</si>
  <si>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</si>
  <si>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</si>
  <si>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 Prihodi od upravnih i administrativnih pristojbi, pristojbi po posebnim propisima i naknada</t>
  </si>
  <si>
    <t>652 Prihodi po posebnim propisima</t>
  </si>
  <si>
    <t>6526 Ostali nespomenuti prihodi</t>
  </si>
  <si>
    <t>6528 Prihodi od novčane naknade poslodavca zbor nezapošljavanja invalida</t>
  </si>
  <si>
    <t>66 Prihodi od prodaje proizvoda i robe te pruženih usluga i prihodi od donacija</t>
  </si>
  <si>
    <t>661 Prihodi od prodaje proizvoda i robe te pruženih usluga</t>
  </si>
  <si>
    <t>6614  Prihodi od prodaje proizvoda i robe</t>
  </si>
  <si>
    <t>6615 Prihodi od pruženih usluga</t>
  </si>
  <si>
    <t>663 Donacije od pravnih i fizičkih osoba izvan općeg proračuna</t>
  </si>
  <si>
    <t>6631 Tekuće donacije</t>
  </si>
  <si>
    <t>67 Prihodi od nadležnog  proračuna i od HZZO-a temeljem ugovornih obveza</t>
  </si>
  <si>
    <t>671 Prihodi od nadležnog proračuna za financiranje rashoda poslovanja</t>
  </si>
  <si>
    <t>6711 Prihodi od nadležnog proračuna za financiranje rashoda poslovanja</t>
  </si>
  <si>
    <t>6712 Prihodi iz nadležnog proračuna za financiranje rashoda za nabavu nefinancijske imovine</t>
  </si>
  <si>
    <t>7 Prihodi od prodaje</t>
  </si>
  <si>
    <t>72 Prihodi od prodaje proizvedene dugotrajne imovine</t>
  </si>
  <si>
    <t>721 Prihodi od prodaje građevinskih objekata</t>
  </si>
  <si>
    <t>7211 Stambeni objekti</t>
  </si>
  <si>
    <t>63 Pomoći iz inozemstva i od subjekata unutar općeg proračuna</t>
  </si>
  <si>
    <t>RASHODI</t>
  </si>
  <si>
    <t>31 Rashodi za zaposlene</t>
  </si>
  <si>
    <t>311 Plaće</t>
  </si>
  <si>
    <t>3111 Plaće za redovan rad</t>
  </si>
  <si>
    <t>3113 Plaće za prekovremeni rad</t>
  </si>
  <si>
    <t>3114 Plaće za posebne uvjete</t>
  </si>
  <si>
    <t>312 Ostali rashodi za zaposlene</t>
  </si>
  <si>
    <t>313 Doprinosi na plaće</t>
  </si>
  <si>
    <t>3132 Doprinos za obvezno zdravstveno osiguranje</t>
  </si>
  <si>
    <t>3133 Doprinos za obvezno zdravstveno osiguranje u slučaju nezaposlenosti</t>
  </si>
  <si>
    <t>32 Materijalni rashodi</t>
  </si>
  <si>
    <t>321 Naknade troškova zaposlenima</t>
  </si>
  <si>
    <t>3211 Službena putovanja</t>
  </si>
  <si>
    <t>3212 Naknada za prijevoz  za rad na terenu i odvojen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</si>
  <si>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</si>
  <si>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</si>
  <si>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</si>
  <si>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</si>
  <si>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</si>
  <si>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</si>
  <si>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inveticijsko održavanje</t>
  </si>
  <si>
    <t>3225 Sitni inventar i auto gume</t>
  </si>
  <si>
    <t>3227 Službena 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</si>
  <si>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</si>
  <si>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</si>
  <si>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</si>
  <si>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</si>
  <si>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</si>
  <si>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</si>
  <si>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</si>
  <si>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</si>
  <si>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</si>
  <si>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329 Ostali nespomenuti rashodi poslovanja</t>
  </si>
  <si>
    <t>3293 Reprezentacija</t>
  </si>
  <si>
    <t>3294 Članarine i norme</t>
  </si>
  <si>
    <t>3295 Pritojbe i naknade</t>
  </si>
  <si>
    <t>3299 Ostali nespomenuti rashodi poslovanja</t>
  </si>
  <si>
    <t>34 Fnancijski rashodi</t>
  </si>
  <si>
    <t>343 Ostali financijski rashodi</t>
  </si>
  <si>
    <t>3431 Bankarske usluge i usluge platnog prometa</t>
  </si>
  <si>
    <t>4 Rashodi za nnabavu nefinancijske imovine</t>
  </si>
  <si>
    <t>42 Rashodi za nabavu proizvedene nefinancijske imovine</t>
  </si>
  <si>
    <t>422 Postrojenja i oprema</t>
  </si>
  <si>
    <t>4221 Uredska oprema i namještaj</t>
  </si>
  <si>
    <t>4226 Sportska i glazbena oprema</t>
  </si>
  <si>
    <t>4227 Uređaji, strojevi im oprema za ostale namjene</t>
  </si>
  <si>
    <t>424 Knjige, umjetnička djela i ostale izložbene vrijednosti</t>
  </si>
  <si>
    <t>4241 Knjige</t>
  </si>
  <si>
    <t>45 Rashodi za dodatna ulaganja na nefinancijskoj imovine</t>
  </si>
  <si>
    <t>451 Dodatna ulaganja na građevinskim objektima</t>
  </si>
  <si>
    <t>4511 Dodatna ulaganja na građevinskim objektima</t>
  </si>
  <si>
    <t>Tablica2  . Prihodi i rashodi prema izvorima financiranja</t>
  </si>
  <si>
    <t>Brojčana oznaka i naziv izvora financiranja na razini razreda i skupine</t>
  </si>
  <si>
    <t>Brojčana oznaka i naziv računa rashoda ekonomske klasifikacije na razini razreda, skupine,podskupine i odjeljka</t>
  </si>
  <si>
    <t>Izvor 1. Opći prihodi i primici</t>
  </si>
  <si>
    <t>Izvor 1.1. Prihodi od poreza za redovnu djelatnost</t>
  </si>
  <si>
    <t>Izvor 3. Vlastiti prihodi</t>
  </si>
  <si>
    <t>Izvor 3.1. Vlastiti prihodi-proračunski korisnik</t>
  </si>
  <si>
    <t>Izvor 4. Prihodi za posebne namjene</t>
  </si>
  <si>
    <t>Izvor 4.5. Ostali nespomenuti prihodi-proračunski korisnik</t>
  </si>
  <si>
    <t>Izvor 5. Pomoći</t>
  </si>
  <si>
    <t>Izvor 5.2. pomoći iz proračuna</t>
  </si>
  <si>
    <t>Izvor 5.5. Pomoći-proračunski korisnik</t>
  </si>
  <si>
    <t>Izvor 5.6. pomoći iz proračuna -EU Županija</t>
  </si>
  <si>
    <t>Izvor 6. Donacije</t>
  </si>
  <si>
    <t>Izvor 6.3. Donacije- PK</t>
  </si>
  <si>
    <t>Izv or 5.4 Pomoći izravnanja za decentralizirane funkcije</t>
  </si>
  <si>
    <t>Izvor 7. Prihodi od prodaje imovine</t>
  </si>
  <si>
    <t>Izvor 7.2. Prihodi od prodaje dugotrajne imovine -PK</t>
  </si>
  <si>
    <t>I. OPĆI DIO</t>
  </si>
  <si>
    <t>Članak 1.</t>
  </si>
  <si>
    <t>6  + 7 Prihodi poslovanja</t>
  </si>
  <si>
    <t>634 Pomoć od izvanproračunskih korisnika</t>
  </si>
  <si>
    <t>indeks 4/2*100</t>
  </si>
  <si>
    <t>3292 Premija osiguranja</t>
  </si>
  <si>
    <t>3433 Zatezne kamate</t>
  </si>
  <si>
    <t>4225 Instrumenti, uređaji i strojevi</t>
  </si>
  <si>
    <t>3 + 4  Rashodi poslovanja</t>
  </si>
  <si>
    <t>4223 Oprema za održavanje i zaštitu</t>
  </si>
  <si>
    <t>3239 Ostale usluge</t>
  </si>
  <si>
    <t>324 Naknade troškova osobama izvan radnog odnosa</t>
  </si>
  <si>
    <t>UKUPNO SVI IZVORI</t>
  </si>
  <si>
    <t>ukupno:</t>
  </si>
  <si>
    <t>Računovođa:</t>
  </si>
  <si>
    <t>Ravnatelj:</t>
  </si>
  <si>
    <t>Marina borić</t>
  </si>
  <si>
    <t>Lidija Peroš, prof.</t>
  </si>
  <si>
    <t>ostvarenje 2020</t>
  </si>
  <si>
    <t>7.3. prihod od naknade štete s osnova osiguranja</t>
  </si>
  <si>
    <t>37 Naknade građanima i kućanstvima na temelju osiguranja</t>
  </si>
  <si>
    <t>372 Ostale naknade građanima i kućanstvima iz proračuna</t>
  </si>
  <si>
    <t>Izvor 7.3. prihodi od naknade šteta s osnova osiguranja</t>
  </si>
  <si>
    <t>Proračun OŠ Prof. Blaž Mađer za 2021. godinu  ostvaren je kako slijedi:</t>
  </si>
  <si>
    <t>ostvarenje/izvršenje  2020.</t>
  </si>
  <si>
    <t>izvorni plan 2021.</t>
  </si>
  <si>
    <t>ostvarenje/izvršenje 2021.</t>
  </si>
  <si>
    <t>IZVRŠENJE PRORAČUNA ZA 2021. GODINU ZA OŠ PROF. BLAŽ MAĐER, NOVIGRAD PODRAVSKI</t>
  </si>
  <si>
    <t>Izvorni plan 2021</t>
  </si>
  <si>
    <t>ostvarenje 2021</t>
  </si>
  <si>
    <t>U Novigradu Podravskom, 28.1.2022.</t>
  </si>
  <si>
    <t>6632 Kapitalne donacije</t>
  </si>
  <si>
    <t>Izvor 5.3. Ministarstvo-škole</t>
  </si>
  <si>
    <t>Izvor 5.3. Ministarstvo</t>
  </si>
  <si>
    <t>Izvor 95.3 Ministarstvo-škole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</si>
</sst>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/>
    <xf numFmtId="164" fontId="0" fillId="0" borderId="1" xfId="1" applyFont="1" applyBorder="1"/>
    <xf numFmtId="164" fontId="4" fillId="0" borderId="1" xfId="1" applyFont="1" applyBorder="1"/>
    <xf numFmtId="0" fontId="0" fillId="0" borderId="1" xfId="0" applyFont="1" applyBorder="1"/>
    <xf numFmtId="164" fontId="7" fillId="0" borderId="1" xfId="1" applyFont="1" applyBorder="1"/>
    <xf numFmtId="164" fontId="4" fillId="0" borderId="1" xfId="0" applyNumberFormat="1" applyFont="1" applyBorder="1"/>
    <xf numFmtId="0" fontId="4" fillId="0" borderId="1" xfId="0" applyFont="1" applyFill="1" applyBorder="1"/>
    <xf numFmtId="164" fontId="4" fillId="0" borderId="1" xfId="1" applyFont="1" applyFill="1" applyBorder="1"/>
    <xf numFmtId="0" fontId="0" fillId="0" borderId="1" xfId="0" applyBorder="1" applyAlignment="1">
      <alignment horizontal="left"/>
    </xf>
    <xf numFmtId="164" fontId="0" fillId="0" borderId="1" xfId="1" applyFont="1" applyFill="1" applyBorder="1"/>
    <xf numFmtId="164" fontId="0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0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topLeftCell="A10" workbookViewId="0">
      <selection activeCell="H32" sqref="H32"/>
    </sheetView>
  </sheetViews>
  <sheetFormatPr defaultRowHeight="14.4" x14ac:dyDescent="0.3"/>
  <cols>
    <col min="1" max="1" width="56.6640625" customWidth="1"/>
    <col min="2" max="2" width="20.44140625" customWidth="1"/>
    <col min="3" max="3" width="17.33203125" customWidth="1"/>
    <col min="4" max="4" width="20.109375" customWidth="1"/>
    <col min="5" max="5" width="15" customWidth="1"/>
    <col min="6" max="6" width="14.6640625" customWidth="1"/>
  </cols>
  <sheetData>
    <row r="1" spans="1:9" ht="15.6" x14ac:dyDescent="0.3">
      <c r="A1" s="1"/>
      <c r="B1" s="36" t="s">
        <v>150</v>
      </c>
      <c r="C1" s="37"/>
      <c r="D1" s="37"/>
      <c r="E1" s="37"/>
      <c r="F1" s="1"/>
      <c r="G1" s="1"/>
      <c r="H1" s="1"/>
      <c r="I1" s="1"/>
    </row>
    <row r="2" spans="1:9" ht="15.6" x14ac:dyDescent="0.3">
      <c r="A2" s="1"/>
      <c r="B2" s="37"/>
      <c r="C2" s="37"/>
      <c r="D2" s="37"/>
      <c r="E2" s="37"/>
      <c r="F2" s="1"/>
      <c r="G2" s="1"/>
      <c r="H2" s="1"/>
      <c r="I2" s="1"/>
    </row>
    <row r="3" spans="1:9" ht="15.6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1" t="s">
        <v>123</v>
      </c>
      <c r="B4" s="1"/>
      <c r="C4" s="1"/>
      <c r="D4" s="1"/>
      <c r="E4" s="1"/>
      <c r="F4" s="1"/>
      <c r="G4" s="1"/>
      <c r="H4" s="1"/>
      <c r="I4" s="1"/>
    </row>
    <row r="5" spans="1:9" ht="15.6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6" x14ac:dyDescent="0.3">
      <c r="A6" s="1"/>
      <c r="B6" s="1" t="s">
        <v>124</v>
      </c>
      <c r="C6" s="1"/>
      <c r="D6" s="1"/>
      <c r="E6" s="1"/>
      <c r="F6" s="1"/>
      <c r="G6" s="1"/>
      <c r="H6" s="1"/>
      <c r="I6" s="1"/>
    </row>
    <row r="7" spans="1:9" ht="15.6" x14ac:dyDescent="0.3">
      <c r="A7" s="1"/>
      <c r="B7" s="1"/>
      <c r="C7" s="1"/>
      <c r="D7" s="1"/>
      <c r="E7" s="1"/>
      <c r="F7" s="1"/>
      <c r="G7" s="1"/>
      <c r="H7" s="1"/>
      <c r="I7" s="1"/>
    </row>
    <row r="8" spans="1:9" s="21" customFormat="1" ht="15.6" x14ac:dyDescent="0.3">
      <c r="A8" s="20" t="s">
        <v>146</v>
      </c>
      <c r="B8" s="20"/>
      <c r="C8" s="20"/>
      <c r="D8" s="20"/>
      <c r="E8" s="20"/>
      <c r="F8" s="20"/>
      <c r="G8" s="20"/>
      <c r="H8" s="20"/>
      <c r="I8" s="20"/>
    </row>
    <row r="9" spans="1:9" ht="15.6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 x14ac:dyDescent="0.3"/>
    <row r="11" spans="1:9" ht="28.8" x14ac:dyDescent="0.3">
      <c r="A11" s="7" t="s">
        <v>0</v>
      </c>
      <c r="B11" s="8" t="s">
        <v>147</v>
      </c>
      <c r="C11" s="9" t="s">
        <v>148</v>
      </c>
      <c r="D11" s="9" t="s">
        <v>149</v>
      </c>
      <c r="E11" s="10" t="s">
        <v>1</v>
      </c>
      <c r="F11" s="10" t="s">
        <v>2</v>
      </c>
    </row>
    <row r="12" spans="1:9" x14ac:dyDescent="0.3">
      <c r="A12" s="10">
        <v>1</v>
      </c>
      <c r="B12" s="8">
        <v>2</v>
      </c>
      <c r="C12" s="9">
        <v>3</v>
      </c>
      <c r="D12" s="9">
        <v>4</v>
      </c>
      <c r="E12" s="10">
        <v>5</v>
      </c>
      <c r="F12" s="10">
        <v>6</v>
      </c>
    </row>
    <row r="13" spans="1:9" x14ac:dyDescent="0.3">
      <c r="A13" s="7" t="s">
        <v>3</v>
      </c>
      <c r="B13" s="26"/>
      <c r="C13" s="26"/>
      <c r="D13" s="26"/>
      <c r="E13" s="2"/>
      <c r="F13" s="2"/>
    </row>
    <row r="14" spans="1:9" x14ac:dyDescent="0.3">
      <c r="A14" s="4" t="s">
        <v>4</v>
      </c>
      <c r="B14" s="22">
        <v>4715017</v>
      </c>
      <c r="C14" s="22">
        <v>6940188</v>
      </c>
      <c r="D14" s="22">
        <v>5228340.74</v>
      </c>
      <c r="E14" s="22">
        <f>D14/B14*100</f>
        <v>110.88699658983204</v>
      </c>
      <c r="F14" s="22">
        <f>D14/C14*100</f>
        <v>75.334281146274435</v>
      </c>
    </row>
    <row r="15" spans="1:9" x14ac:dyDescent="0.3">
      <c r="A15" s="5" t="s">
        <v>5</v>
      </c>
      <c r="B15" s="22">
        <v>183305</v>
      </c>
      <c r="C15" s="22">
        <v>9000</v>
      </c>
      <c r="D15" s="22">
        <v>1788.5</v>
      </c>
      <c r="E15" s="22">
        <f t="shared" ref="E15:E21" si="0">D15/B15*100</f>
        <v>0.97569624396497634</v>
      </c>
      <c r="F15" s="22">
        <f t="shared" ref="F15:F20" si="1">D15/C15*100</f>
        <v>19.87222222222222</v>
      </c>
    </row>
    <row r="16" spans="1:9" x14ac:dyDescent="0.3">
      <c r="A16" s="2" t="s">
        <v>6</v>
      </c>
      <c r="B16" s="23">
        <f>B14+B15</f>
        <v>4898322</v>
      </c>
      <c r="C16" s="23">
        <f t="shared" ref="C16:D16" si="2">C14+C15</f>
        <v>6949188</v>
      </c>
      <c r="D16" s="23">
        <f t="shared" si="2"/>
        <v>5230129.24</v>
      </c>
      <c r="E16" s="22">
        <f t="shared" si="0"/>
        <v>106.77389604031748</v>
      </c>
      <c r="F16" s="22">
        <f t="shared" si="1"/>
        <v>75.262451382809047</v>
      </c>
    </row>
    <row r="17" spans="1:6" x14ac:dyDescent="0.3">
      <c r="A17" s="2"/>
      <c r="B17" s="26"/>
      <c r="C17" s="26"/>
      <c r="D17" s="26"/>
      <c r="E17" s="22">
        <v>0</v>
      </c>
      <c r="F17" s="22">
        <v>0</v>
      </c>
    </row>
    <row r="18" spans="1:6" x14ac:dyDescent="0.3">
      <c r="A18" s="2" t="s">
        <v>7</v>
      </c>
      <c r="B18" s="22">
        <v>4737549</v>
      </c>
      <c r="C18" s="22">
        <v>6673379</v>
      </c>
      <c r="D18" s="22">
        <v>5185094.49</v>
      </c>
      <c r="E18" s="22">
        <f t="shared" si="0"/>
        <v>109.44677279327348</v>
      </c>
      <c r="F18" s="22">
        <f t="shared" si="1"/>
        <v>77.698186930489044</v>
      </c>
    </row>
    <row r="19" spans="1:6" x14ac:dyDescent="0.3">
      <c r="A19" s="2" t="s">
        <v>8</v>
      </c>
      <c r="B19" s="22">
        <v>183305</v>
      </c>
      <c r="C19" s="22">
        <v>207200</v>
      </c>
      <c r="D19" s="22">
        <v>121086.16</v>
      </c>
      <c r="E19" s="22">
        <f t="shared" si="0"/>
        <v>66.057205204440677</v>
      </c>
      <c r="F19" s="22">
        <f t="shared" si="1"/>
        <v>58.439266409266409</v>
      </c>
    </row>
    <row r="20" spans="1:6" x14ac:dyDescent="0.3">
      <c r="A20" s="2" t="s">
        <v>9</v>
      </c>
      <c r="B20" s="23">
        <f>B18+B19</f>
        <v>4920854</v>
      </c>
      <c r="C20" s="23">
        <f t="shared" ref="C20:D20" si="3">C18+C19</f>
        <v>6880579</v>
      </c>
      <c r="D20" s="23">
        <f t="shared" si="3"/>
        <v>5306180.6500000004</v>
      </c>
      <c r="E20" s="22">
        <f t="shared" si="0"/>
        <v>107.83048328603124</v>
      </c>
      <c r="F20" s="22">
        <f t="shared" si="1"/>
        <v>77.118228713019647</v>
      </c>
    </row>
    <row r="21" spans="1:6" x14ac:dyDescent="0.3">
      <c r="A21" s="2" t="s">
        <v>10</v>
      </c>
      <c r="B21" s="23">
        <f>B16-B20</f>
        <v>-22532</v>
      </c>
      <c r="C21" s="23">
        <f t="shared" ref="C21:D21" si="4">C16-C20</f>
        <v>68609</v>
      </c>
      <c r="D21" s="23">
        <f t="shared" si="4"/>
        <v>-76051.410000000149</v>
      </c>
      <c r="E21" s="22">
        <f t="shared" si="0"/>
        <v>337.52622936268483</v>
      </c>
      <c r="F21" s="22">
        <v>0</v>
      </c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7" t="s">
        <v>11</v>
      </c>
      <c r="B23" s="2"/>
      <c r="C23" s="2"/>
      <c r="D23" s="2"/>
      <c r="E23" s="2"/>
      <c r="F23" s="2"/>
    </row>
    <row r="24" spans="1:6" x14ac:dyDescent="0.3">
      <c r="A24" s="4" t="s">
        <v>12</v>
      </c>
      <c r="B24" s="2"/>
      <c r="C24" s="2"/>
      <c r="D24" s="2"/>
      <c r="E24" s="2"/>
      <c r="F24" s="2"/>
    </row>
    <row r="25" spans="1:6" x14ac:dyDescent="0.3">
      <c r="A25" s="4" t="s">
        <v>13</v>
      </c>
      <c r="B25" s="2"/>
      <c r="C25" s="2"/>
      <c r="D25" s="2"/>
      <c r="E25" s="2"/>
      <c r="F25" s="2"/>
    </row>
    <row r="26" spans="1:6" x14ac:dyDescent="0.3">
      <c r="A26" s="2" t="s">
        <v>14</v>
      </c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7" t="s">
        <v>15</v>
      </c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4" t="s">
        <v>16</v>
      </c>
      <c r="B30" s="22"/>
      <c r="C30" s="2"/>
      <c r="D30" s="22"/>
      <c r="E30" s="2"/>
      <c r="F30" s="2"/>
    </row>
    <row r="31" spans="1:6" x14ac:dyDescent="0.3">
      <c r="A31" s="2" t="s">
        <v>17</v>
      </c>
      <c r="B31" s="23">
        <v>0</v>
      </c>
      <c r="C31" s="7"/>
      <c r="D31" s="23">
        <v>0</v>
      </c>
      <c r="E31" s="2"/>
      <c r="F31" s="2"/>
    </row>
    <row r="32" spans="1:6" x14ac:dyDescent="0.3">
      <c r="A32" s="2" t="s">
        <v>18</v>
      </c>
      <c r="B32" s="26">
        <f>B31+B21</f>
        <v>-22532</v>
      </c>
      <c r="C32" s="26">
        <f>C31+C21</f>
        <v>68609</v>
      </c>
      <c r="D32" s="26">
        <f>D31+D21</f>
        <v>-76051.410000000149</v>
      </c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5" spans="1:6" x14ac:dyDescent="0.3">
      <c r="B35" t="s">
        <v>19</v>
      </c>
    </row>
    <row r="37" spans="1:6" x14ac:dyDescent="0.3">
      <c r="A37" t="s">
        <v>20</v>
      </c>
    </row>
    <row r="38" spans="1:6" x14ac:dyDescent="0.3">
      <c r="A38" t="s">
        <v>21</v>
      </c>
    </row>
    <row r="40" spans="1:6" x14ac:dyDescent="0.3">
      <c r="A40" s="6" t="s">
        <v>22</v>
      </c>
    </row>
    <row r="42" spans="1:6" x14ac:dyDescent="0.3">
      <c r="A42" s="6" t="s">
        <v>23</v>
      </c>
    </row>
    <row r="44" spans="1:6" ht="15.6" x14ac:dyDescent="0.3">
      <c r="A44" s="34" t="s">
        <v>24</v>
      </c>
      <c r="B44" s="34"/>
      <c r="C44" s="34"/>
      <c r="D44" s="34"/>
      <c r="E44" s="34"/>
      <c r="F44" s="34"/>
    </row>
    <row r="45" spans="1:6" ht="27.6" x14ac:dyDescent="0.3">
      <c r="A45" s="11" t="s">
        <v>25</v>
      </c>
      <c r="B45" s="10" t="s">
        <v>141</v>
      </c>
      <c r="C45" s="10" t="s">
        <v>151</v>
      </c>
      <c r="D45" s="10" t="s">
        <v>152</v>
      </c>
      <c r="E45" s="10" t="s">
        <v>127</v>
      </c>
      <c r="F45" s="10" t="s">
        <v>2</v>
      </c>
    </row>
    <row r="46" spans="1:6" x14ac:dyDescent="0.3">
      <c r="A46" s="11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</row>
    <row r="47" spans="1:6" x14ac:dyDescent="0.3">
      <c r="A47" s="7" t="s">
        <v>125</v>
      </c>
      <c r="B47" s="23">
        <f>B48+B56+B59+B63+B70+B74</f>
        <v>4883778.37</v>
      </c>
      <c r="C47" s="23">
        <f>C49+C50+C53+C57+C60+C64+C67+C76+C71+C78</f>
        <v>6792151</v>
      </c>
      <c r="D47" s="23">
        <f>D48+D56+D59+D63+D70+D75+D78</f>
        <v>5230129.2399999984</v>
      </c>
      <c r="E47" s="23">
        <f>D47/B47*100</f>
        <v>107.09186297493672</v>
      </c>
      <c r="F47" s="23">
        <f>D47/C47*100</f>
        <v>77.002546615939465</v>
      </c>
    </row>
    <row r="48" spans="1:6" x14ac:dyDescent="0.3">
      <c r="A48" s="7" t="s">
        <v>53</v>
      </c>
      <c r="B48" s="23">
        <f>B49+B53</f>
        <v>4344155</v>
      </c>
      <c r="C48" s="22">
        <v>0</v>
      </c>
      <c r="D48" s="23">
        <f>D49+D53</f>
        <v>4702442.2799999993</v>
      </c>
      <c r="E48" s="22">
        <f t="shared" ref="E48:E76" si="5">D48/B48*100</f>
        <v>108.24757127680755</v>
      </c>
      <c r="F48" s="22">
        <v>0</v>
      </c>
    </row>
    <row r="49" spans="1:6" ht="28.8" x14ac:dyDescent="0.3">
      <c r="A49" s="15" t="s">
        <v>26</v>
      </c>
      <c r="B49" s="23">
        <f>B51+B52</f>
        <v>4183631</v>
      </c>
      <c r="C49" s="23">
        <f>C50+C51+C52</f>
        <v>5862000</v>
      </c>
      <c r="D49" s="23">
        <f>D51+D52</f>
        <v>4544164.8599999994</v>
      </c>
      <c r="E49" s="22">
        <f t="shared" si="5"/>
        <v>108.61772608530723</v>
      </c>
      <c r="F49" s="22">
        <f t="shared" ref="F49:F76" si="6">D49/C49*100</f>
        <v>77.519018423746161</v>
      </c>
    </row>
    <row r="50" spans="1:6" x14ac:dyDescent="0.3">
      <c r="A50" s="15" t="s">
        <v>126</v>
      </c>
      <c r="B50" s="23">
        <v>0</v>
      </c>
      <c r="C50" s="23">
        <v>0</v>
      </c>
      <c r="D50" s="22">
        <v>0</v>
      </c>
      <c r="E50" s="22">
        <v>0</v>
      </c>
      <c r="F50" s="22">
        <v>0</v>
      </c>
    </row>
    <row r="51" spans="1:6" ht="27.6" x14ac:dyDescent="0.3">
      <c r="A51" s="14" t="s">
        <v>27</v>
      </c>
      <c r="B51" s="22">
        <v>4086822</v>
      </c>
      <c r="C51" s="22">
        <v>5722000</v>
      </c>
      <c r="D51" s="22">
        <v>4474115.3</v>
      </c>
      <c r="E51" s="22">
        <f t="shared" si="5"/>
        <v>109.47663734804208</v>
      </c>
      <c r="F51" s="22">
        <v>0</v>
      </c>
    </row>
    <row r="52" spans="1:6" ht="27.6" x14ac:dyDescent="0.3">
      <c r="A52" s="13" t="s">
        <v>28</v>
      </c>
      <c r="B52" s="22">
        <v>96809</v>
      </c>
      <c r="C52" s="22">
        <v>140000</v>
      </c>
      <c r="D52" s="22">
        <v>70049.56</v>
      </c>
      <c r="E52" s="22">
        <f t="shared" si="5"/>
        <v>72.35852038550135</v>
      </c>
      <c r="F52" s="22">
        <v>0</v>
      </c>
    </row>
    <row r="53" spans="1:6" x14ac:dyDescent="0.3">
      <c r="A53" s="7" t="s">
        <v>29</v>
      </c>
      <c r="B53" s="23">
        <f>B54+B55</f>
        <v>160524</v>
      </c>
      <c r="C53" s="23">
        <f>C54+C55</f>
        <v>185597</v>
      </c>
      <c r="D53" s="23">
        <f>D54+D55</f>
        <v>158277.42000000001</v>
      </c>
      <c r="E53" s="22">
        <f t="shared" si="5"/>
        <v>98.600470957613823</v>
      </c>
      <c r="F53" s="22">
        <f t="shared" si="6"/>
        <v>85.280160778460868</v>
      </c>
    </row>
    <row r="54" spans="1:6" x14ac:dyDescent="0.3">
      <c r="A54" s="4" t="s">
        <v>30</v>
      </c>
      <c r="B54" s="22">
        <v>5402</v>
      </c>
      <c r="C54" s="22">
        <v>2897</v>
      </c>
      <c r="D54" s="22">
        <v>2894.32</v>
      </c>
      <c r="E54" s="22">
        <f t="shared" si="5"/>
        <v>53.578674564975934</v>
      </c>
      <c r="F54" s="22">
        <v>0</v>
      </c>
    </row>
    <row r="55" spans="1:6" ht="28.8" x14ac:dyDescent="0.3">
      <c r="A55" s="12" t="s">
        <v>31</v>
      </c>
      <c r="B55" s="22">
        <v>155122</v>
      </c>
      <c r="C55" s="22">
        <v>182700</v>
      </c>
      <c r="D55" s="22">
        <v>155383.1</v>
      </c>
      <c r="E55" s="22">
        <f t="shared" si="5"/>
        <v>100.16831912945941</v>
      </c>
      <c r="F55" s="22">
        <v>0</v>
      </c>
    </row>
    <row r="56" spans="1:6" x14ac:dyDescent="0.3">
      <c r="A56" s="7" t="s">
        <v>32</v>
      </c>
      <c r="B56" s="23">
        <f>B57</f>
        <v>0.37</v>
      </c>
      <c r="C56" s="22">
        <v>0</v>
      </c>
      <c r="D56" s="23">
        <f>D57</f>
        <v>1.01</v>
      </c>
      <c r="E56" s="22">
        <f t="shared" si="5"/>
        <v>272.97297297297297</v>
      </c>
      <c r="F56" s="22">
        <v>0</v>
      </c>
    </row>
    <row r="57" spans="1:6" x14ac:dyDescent="0.3">
      <c r="A57" s="7" t="s">
        <v>33</v>
      </c>
      <c r="B57" s="22">
        <v>0.37</v>
      </c>
      <c r="C57" s="23">
        <v>200</v>
      </c>
      <c r="D57" s="22">
        <v>1.01</v>
      </c>
      <c r="E57" s="22">
        <f t="shared" si="5"/>
        <v>272.97297297297297</v>
      </c>
      <c r="F57" s="22">
        <f>D57/C57*100</f>
        <v>0.505</v>
      </c>
    </row>
    <row r="58" spans="1:6" x14ac:dyDescent="0.3">
      <c r="A58" s="2" t="s">
        <v>34</v>
      </c>
      <c r="B58" s="22">
        <v>0.37</v>
      </c>
      <c r="C58" s="22">
        <v>0</v>
      </c>
      <c r="D58" s="22">
        <v>1.01</v>
      </c>
      <c r="E58" s="22">
        <f t="shared" si="5"/>
        <v>272.97297297297297</v>
      </c>
      <c r="F58" s="22">
        <v>0</v>
      </c>
    </row>
    <row r="59" spans="1:6" ht="28.8" x14ac:dyDescent="0.3">
      <c r="A59" s="15" t="s">
        <v>35</v>
      </c>
      <c r="B59" s="23">
        <f>B60</f>
        <v>56537</v>
      </c>
      <c r="C59" s="22">
        <v>0</v>
      </c>
      <c r="D59" s="23">
        <f>D60</f>
        <v>60179.35</v>
      </c>
      <c r="E59" s="22">
        <f t="shared" si="5"/>
        <v>106.44241823938304</v>
      </c>
      <c r="F59" s="22">
        <v>0</v>
      </c>
    </row>
    <row r="60" spans="1:6" x14ac:dyDescent="0.3">
      <c r="A60" s="7" t="s">
        <v>36</v>
      </c>
      <c r="B60" s="23">
        <f>B61+B62</f>
        <v>56537</v>
      </c>
      <c r="C60" s="23">
        <f>C61+C62</f>
        <v>147354</v>
      </c>
      <c r="D60" s="23">
        <f>D61+D62</f>
        <v>60179.35</v>
      </c>
      <c r="E60" s="22">
        <f t="shared" si="5"/>
        <v>106.44241823938304</v>
      </c>
      <c r="F60" s="22">
        <f t="shared" si="6"/>
        <v>40.839983984147018</v>
      </c>
    </row>
    <row r="61" spans="1:6" x14ac:dyDescent="0.3">
      <c r="A61" s="2" t="s">
        <v>37</v>
      </c>
      <c r="B61" s="22">
        <v>56537</v>
      </c>
      <c r="C61" s="22">
        <v>147354</v>
      </c>
      <c r="D61" s="22">
        <v>60179.35</v>
      </c>
      <c r="E61" s="22">
        <f t="shared" si="5"/>
        <v>106.44241823938304</v>
      </c>
      <c r="F61" s="2">
        <v>0</v>
      </c>
    </row>
    <row r="62" spans="1:6" ht="28.8" x14ac:dyDescent="0.3">
      <c r="A62" s="3" t="s">
        <v>38</v>
      </c>
      <c r="B62" s="22">
        <v>0</v>
      </c>
      <c r="C62" s="22">
        <v>0</v>
      </c>
      <c r="D62" s="22">
        <v>0</v>
      </c>
      <c r="E62" s="22" t="e">
        <f t="shared" si="5"/>
        <v>#DIV/0!</v>
      </c>
      <c r="F62" s="2">
        <v>0</v>
      </c>
    </row>
    <row r="63" spans="1:6" ht="28.8" x14ac:dyDescent="0.3">
      <c r="A63" s="15" t="s">
        <v>39</v>
      </c>
      <c r="B63" s="23">
        <f>B64+B67</f>
        <v>38252</v>
      </c>
      <c r="C63" s="22">
        <v>0</v>
      </c>
      <c r="D63" s="23">
        <f>D64+D67</f>
        <v>6840</v>
      </c>
      <c r="E63" s="22">
        <f t="shared" si="5"/>
        <v>17.88141796507372</v>
      </c>
      <c r="F63" s="2">
        <v>0</v>
      </c>
    </row>
    <row r="64" spans="1:6" x14ac:dyDescent="0.3">
      <c r="A64" s="7" t="s">
        <v>40</v>
      </c>
      <c r="B64" s="23">
        <f>B65+B66</f>
        <v>35140</v>
      </c>
      <c r="C64" s="23">
        <f>C65+C66</f>
        <v>145500</v>
      </c>
      <c r="D64" s="23">
        <f>D65+D66</f>
        <v>5520</v>
      </c>
      <c r="E64" s="22">
        <f t="shared" si="5"/>
        <v>15.708594194649972</v>
      </c>
      <c r="F64" s="22">
        <f t="shared" si="6"/>
        <v>3.793814432989691</v>
      </c>
    </row>
    <row r="65" spans="1:6" x14ac:dyDescent="0.3">
      <c r="A65" s="2" t="s">
        <v>41</v>
      </c>
      <c r="B65" s="22">
        <v>4420</v>
      </c>
      <c r="C65" s="22">
        <v>22000</v>
      </c>
      <c r="D65" s="22">
        <v>1400</v>
      </c>
      <c r="E65" s="22">
        <f t="shared" si="5"/>
        <v>31.674208144796378</v>
      </c>
      <c r="F65" s="22">
        <v>0</v>
      </c>
    </row>
    <row r="66" spans="1:6" x14ac:dyDescent="0.3">
      <c r="A66" s="2" t="s">
        <v>42</v>
      </c>
      <c r="B66" s="22">
        <v>30720</v>
      </c>
      <c r="C66" s="22">
        <v>123500</v>
      </c>
      <c r="D66" s="22">
        <v>4120</v>
      </c>
      <c r="E66" s="22">
        <f t="shared" si="5"/>
        <v>13.411458333333334</v>
      </c>
      <c r="F66" s="22">
        <v>0</v>
      </c>
    </row>
    <row r="67" spans="1:6" x14ac:dyDescent="0.3">
      <c r="A67" s="7" t="s">
        <v>43</v>
      </c>
      <c r="B67" s="23">
        <f>B68</f>
        <v>3112</v>
      </c>
      <c r="C67" s="23">
        <f>C68+C69</f>
        <v>18000</v>
      </c>
      <c r="D67" s="23">
        <f>D68</f>
        <v>1320</v>
      </c>
      <c r="E67" s="22">
        <f t="shared" si="5"/>
        <v>42.416452442159382</v>
      </c>
      <c r="F67" s="22">
        <f t="shared" si="6"/>
        <v>7.333333333333333</v>
      </c>
    </row>
    <row r="68" spans="1:6" x14ac:dyDescent="0.3">
      <c r="A68" s="2" t="s">
        <v>44</v>
      </c>
      <c r="B68" s="22">
        <v>3112</v>
      </c>
      <c r="C68" s="22">
        <v>15000</v>
      </c>
      <c r="D68" s="22">
        <v>1320</v>
      </c>
      <c r="E68" s="22">
        <f t="shared" si="5"/>
        <v>42.416452442159382</v>
      </c>
      <c r="F68" s="22">
        <v>0</v>
      </c>
    </row>
    <row r="69" spans="1:6" x14ac:dyDescent="0.3">
      <c r="A69" s="2" t="s">
        <v>154</v>
      </c>
      <c r="B69" s="22"/>
      <c r="C69" s="22">
        <v>3000</v>
      </c>
      <c r="D69" s="22">
        <v>0</v>
      </c>
      <c r="E69" s="22"/>
      <c r="F69" s="22"/>
    </row>
    <row r="70" spans="1:6" ht="28.8" x14ac:dyDescent="0.3">
      <c r="A70" s="15" t="s">
        <v>45</v>
      </c>
      <c r="B70" s="23">
        <f>B71</f>
        <v>441134</v>
      </c>
      <c r="C70" s="22">
        <v>0</v>
      </c>
      <c r="D70" s="23">
        <f>D71</f>
        <v>458878.1</v>
      </c>
      <c r="E70" s="22">
        <f t="shared" si="5"/>
        <v>104.02238322142479</v>
      </c>
      <c r="F70" s="22">
        <v>0</v>
      </c>
    </row>
    <row r="71" spans="1:6" ht="28.8" x14ac:dyDescent="0.3">
      <c r="A71" s="15" t="s">
        <v>46</v>
      </c>
      <c r="B71" s="23">
        <f>B72+B73</f>
        <v>441134</v>
      </c>
      <c r="C71" s="23">
        <f>C72+C73</f>
        <v>424500</v>
      </c>
      <c r="D71" s="23">
        <f>D72+D73</f>
        <v>458878.1</v>
      </c>
      <c r="E71" s="22">
        <f t="shared" si="5"/>
        <v>104.02238322142479</v>
      </c>
      <c r="F71" s="22">
        <f t="shared" si="6"/>
        <v>108.09849234393403</v>
      </c>
    </row>
    <row r="72" spans="1:6" ht="28.8" x14ac:dyDescent="0.3">
      <c r="A72" s="3" t="s">
        <v>47</v>
      </c>
      <c r="B72" s="22">
        <v>361151</v>
      </c>
      <c r="C72" s="22">
        <v>375500</v>
      </c>
      <c r="D72" s="22">
        <v>409878.1</v>
      </c>
      <c r="E72" s="22">
        <f t="shared" si="5"/>
        <v>113.49216809589339</v>
      </c>
      <c r="F72" s="22">
        <v>0</v>
      </c>
    </row>
    <row r="73" spans="1:6" ht="28.8" x14ac:dyDescent="0.3">
      <c r="A73" s="3" t="s">
        <v>48</v>
      </c>
      <c r="B73" s="22">
        <v>79983</v>
      </c>
      <c r="C73" s="22">
        <v>49000</v>
      </c>
      <c r="D73" s="22">
        <v>49000</v>
      </c>
      <c r="E73" s="22">
        <f t="shared" si="5"/>
        <v>61.263018391408174</v>
      </c>
      <c r="F73" s="2">
        <v>0</v>
      </c>
    </row>
    <row r="74" spans="1:6" x14ac:dyDescent="0.3">
      <c r="A74" s="7" t="s">
        <v>49</v>
      </c>
      <c r="B74" s="23">
        <f>B75</f>
        <v>3700</v>
      </c>
      <c r="C74" s="22">
        <v>0</v>
      </c>
      <c r="D74" s="23">
        <f>D75</f>
        <v>1788.5</v>
      </c>
      <c r="E74" s="22">
        <f t="shared" si="5"/>
        <v>48.337837837837839</v>
      </c>
      <c r="F74" s="2">
        <v>0</v>
      </c>
    </row>
    <row r="75" spans="1:6" x14ac:dyDescent="0.3">
      <c r="A75" s="7" t="s">
        <v>50</v>
      </c>
      <c r="B75" s="23">
        <f>B76</f>
        <v>3700</v>
      </c>
      <c r="C75" s="22">
        <v>0</v>
      </c>
      <c r="D75" s="23">
        <f>D76</f>
        <v>1788.5</v>
      </c>
      <c r="E75" s="22">
        <f t="shared" si="5"/>
        <v>48.337837837837839</v>
      </c>
      <c r="F75" s="2"/>
    </row>
    <row r="76" spans="1:6" x14ac:dyDescent="0.3">
      <c r="A76" s="7" t="s">
        <v>51</v>
      </c>
      <c r="B76" s="23">
        <f>B77</f>
        <v>3700</v>
      </c>
      <c r="C76" s="23">
        <v>9000</v>
      </c>
      <c r="D76" s="22">
        <f>D77</f>
        <v>1788.5</v>
      </c>
      <c r="E76" s="22">
        <f t="shared" si="5"/>
        <v>48.337837837837839</v>
      </c>
      <c r="F76" s="22">
        <f t="shared" si="6"/>
        <v>19.87222222222222</v>
      </c>
    </row>
    <row r="77" spans="1:6" x14ac:dyDescent="0.3">
      <c r="A77" s="2" t="s">
        <v>52</v>
      </c>
      <c r="B77" s="22">
        <v>3700</v>
      </c>
      <c r="C77" s="22">
        <v>9000</v>
      </c>
      <c r="D77" s="22">
        <v>1788.5</v>
      </c>
      <c r="E77" s="22">
        <f>D77/B77*100</f>
        <v>48.337837837837839</v>
      </c>
      <c r="F77" s="2"/>
    </row>
    <row r="78" spans="1:6" x14ac:dyDescent="0.3">
      <c r="A78" s="27" t="s">
        <v>142</v>
      </c>
      <c r="B78" s="2"/>
      <c r="C78" s="28">
        <v>0</v>
      </c>
      <c r="D78" s="26">
        <f>D79</f>
        <v>0</v>
      </c>
      <c r="E78" s="2"/>
      <c r="F78" s="2"/>
    </row>
    <row r="79" spans="1:6" x14ac:dyDescent="0.3">
      <c r="A79" s="29" t="s">
        <v>36</v>
      </c>
      <c r="B79" s="33">
        <v>14544</v>
      </c>
      <c r="C79" s="30">
        <v>0</v>
      </c>
      <c r="D79" s="22">
        <v>0</v>
      </c>
      <c r="E79" s="2"/>
      <c r="F79" s="2"/>
    </row>
    <row r="80" spans="1:6" ht="15.6" x14ac:dyDescent="0.3">
      <c r="A80" s="35" t="s">
        <v>54</v>
      </c>
      <c r="B80" s="35"/>
      <c r="C80" s="35"/>
      <c r="D80" s="35"/>
      <c r="E80" s="35"/>
      <c r="F80" s="35"/>
    </row>
    <row r="81" spans="1:6" ht="27.6" x14ac:dyDescent="0.3">
      <c r="A81" s="11" t="s">
        <v>107</v>
      </c>
      <c r="B81" s="10" t="s">
        <v>141</v>
      </c>
      <c r="C81" s="10" t="s">
        <v>151</v>
      </c>
      <c r="D81" s="10" t="s">
        <v>152</v>
      </c>
      <c r="E81" s="10" t="s">
        <v>1</v>
      </c>
      <c r="F81" s="10" t="s">
        <v>2</v>
      </c>
    </row>
    <row r="82" spans="1:6" x14ac:dyDescent="0.3">
      <c r="A82" s="11">
        <v>1</v>
      </c>
      <c r="B82" s="10">
        <v>2</v>
      </c>
      <c r="C82" s="10">
        <v>3</v>
      </c>
      <c r="D82" s="10">
        <v>4</v>
      </c>
      <c r="E82" s="10">
        <v>5</v>
      </c>
      <c r="F82" s="10">
        <v>6</v>
      </c>
    </row>
    <row r="83" spans="1:6" x14ac:dyDescent="0.3">
      <c r="A83" s="7" t="s">
        <v>131</v>
      </c>
      <c r="B83" s="23">
        <f>B84+B93+B123+B130+B139</f>
        <v>5061496</v>
      </c>
      <c r="C83" s="23">
        <f>C85+C89+C90+C94+C99+C106+C116+C117+C124+C131+C137+C140+C128</f>
        <v>6880579</v>
      </c>
      <c r="D83" s="23">
        <f>D84+D93+D123+D130+D139+D127</f>
        <v>5306180.6500000004</v>
      </c>
      <c r="E83" s="22">
        <f>D83/B83*100</f>
        <v>104.83423576744899</v>
      </c>
      <c r="F83" s="22">
        <f>D83/C83*100</f>
        <v>77.118228713019647</v>
      </c>
    </row>
    <row r="84" spans="1:6" x14ac:dyDescent="0.3">
      <c r="A84" s="7" t="s">
        <v>55</v>
      </c>
      <c r="B84" s="23">
        <f>B85+B89+B90</f>
        <v>4036980</v>
      </c>
      <c r="C84" s="23">
        <v>0</v>
      </c>
      <c r="D84" s="23">
        <f>D85+D89+D90</f>
        <v>4348616.88</v>
      </c>
      <c r="E84" s="22">
        <f t="shared" ref="E84:E91" si="7">D84/B84*100</f>
        <v>107.71955471664462</v>
      </c>
      <c r="F84" s="2">
        <v>0</v>
      </c>
    </row>
    <row r="85" spans="1:6" x14ac:dyDescent="0.3">
      <c r="A85" s="7" t="s">
        <v>56</v>
      </c>
      <c r="B85" s="23">
        <f>B86+B87+B88</f>
        <v>3334744</v>
      </c>
      <c r="C85" s="23">
        <v>4439687</v>
      </c>
      <c r="D85" s="23">
        <f t="shared" ref="D85" si="8">D86+D87+D88</f>
        <v>3596070.15</v>
      </c>
      <c r="E85" s="22">
        <f t="shared" si="7"/>
        <v>107.83646810669725</v>
      </c>
      <c r="F85" s="22">
        <f t="shared" ref="F85:F137" si="9">D85/C85*100</f>
        <v>80.998280959896491</v>
      </c>
    </row>
    <row r="86" spans="1:6" x14ac:dyDescent="0.3">
      <c r="A86" s="2" t="s">
        <v>57</v>
      </c>
      <c r="B86" s="22">
        <v>3250459</v>
      </c>
      <c r="C86" s="22">
        <v>0</v>
      </c>
      <c r="D86" s="22">
        <v>3516516.92</v>
      </c>
      <c r="E86" s="22">
        <f t="shared" si="7"/>
        <v>108.18524153050384</v>
      </c>
      <c r="F86" s="22">
        <v>0</v>
      </c>
    </row>
    <row r="87" spans="1:6" x14ac:dyDescent="0.3">
      <c r="A87" s="2" t="s">
        <v>58</v>
      </c>
      <c r="B87" s="22">
        <v>25472</v>
      </c>
      <c r="C87" s="22">
        <v>0</v>
      </c>
      <c r="D87" s="22">
        <v>28098.89</v>
      </c>
      <c r="E87" s="22">
        <f t="shared" si="7"/>
        <v>110.31285332914574</v>
      </c>
      <c r="F87" s="22">
        <v>0</v>
      </c>
    </row>
    <row r="88" spans="1:6" x14ac:dyDescent="0.3">
      <c r="A88" s="2" t="s">
        <v>59</v>
      </c>
      <c r="B88" s="22">
        <v>58813</v>
      </c>
      <c r="C88" s="22">
        <v>0</v>
      </c>
      <c r="D88" s="22">
        <v>51454.34</v>
      </c>
      <c r="E88" s="22">
        <f t="shared" si="7"/>
        <v>87.48803835886622</v>
      </c>
      <c r="F88" s="22">
        <v>0</v>
      </c>
    </row>
    <row r="89" spans="1:6" x14ac:dyDescent="0.3">
      <c r="A89" s="7" t="s">
        <v>60</v>
      </c>
      <c r="B89" s="23">
        <v>149248</v>
      </c>
      <c r="C89" s="23">
        <v>195000</v>
      </c>
      <c r="D89" s="23">
        <v>158843.54999999999</v>
      </c>
      <c r="E89" s="22">
        <f t="shared" si="7"/>
        <v>106.42926538379074</v>
      </c>
      <c r="F89" s="22">
        <f t="shared" si="9"/>
        <v>81.458230769230767</v>
      </c>
    </row>
    <row r="90" spans="1:6" x14ac:dyDescent="0.3">
      <c r="A90" s="7" t="s">
        <v>61</v>
      </c>
      <c r="B90" s="23">
        <f>B91+B92</f>
        <v>552988</v>
      </c>
      <c r="C90" s="23">
        <v>624857</v>
      </c>
      <c r="D90" s="23">
        <f t="shared" ref="D90" si="10">D91+D92</f>
        <v>593703.18000000005</v>
      </c>
      <c r="E90" s="22">
        <f t="shared" si="7"/>
        <v>107.36276013222712</v>
      </c>
      <c r="F90" s="22">
        <f t="shared" si="9"/>
        <v>95.014248059956131</v>
      </c>
    </row>
    <row r="91" spans="1:6" x14ac:dyDescent="0.3">
      <c r="A91" s="2" t="s">
        <v>62</v>
      </c>
      <c r="B91" s="22">
        <v>552988</v>
      </c>
      <c r="C91" s="22">
        <v>0</v>
      </c>
      <c r="D91" s="22">
        <v>593703.18000000005</v>
      </c>
      <c r="E91" s="22">
        <f t="shared" si="7"/>
        <v>107.36276013222712</v>
      </c>
      <c r="F91" s="22">
        <v>0</v>
      </c>
    </row>
    <row r="92" spans="1:6" ht="28.8" x14ac:dyDescent="0.3">
      <c r="A92" s="3" t="s">
        <v>63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</row>
    <row r="93" spans="1:6" x14ac:dyDescent="0.3">
      <c r="A93" s="7" t="s">
        <v>64</v>
      </c>
      <c r="B93" s="23">
        <f>B94+B99+B106+B117</f>
        <v>689141</v>
      </c>
      <c r="C93" s="23">
        <f>C94+C99+C106+C117</f>
        <v>1352435</v>
      </c>
      <c r="D93" s="23">
        <f>D94+D99+D106+D117</f>
        <v>809302.04</v>
      </c>
      <c r="E93" s="22">
        <f t="shared" ref="E93:E138" si="11">D93/B93*100</f>
        <v>117.43635047109373</v>
      </c>
      <c r="F93" s="22">
        <f t="shared" si="9"/>
        <v>59.840364971329493</v>
      </c>
    </row>
    <row r="94" spans="1:6" x14ac:dyDescent="0.3">
      <c r="A94" s="7" t="s">
        <v>65</v>
      </c>
      <c r="B94" s="23">
        <f>B95+B96+B97+B98</f>
        <v>139672</v>
      </c>
      <c r="C94" s="23">
        <v>248456</v>
      </c>
      <c r="D94" s="23">
        <f t="shared" ref="D94" si="12">D95+D96+D97+D98</f>
        <v>162239.99</v>
      </c>
      <c r="E94" s="22">
        <f t="shared" si="11"/>
        <v>116.15784838765106</v>
      </c>
      <c r="F94" s="22">
        <f t="shared" si="9"/>
        <v>65.299284380332935</v>
      </c>
    </row>
    <row r="95" spans="1:6" x14ac:dyDescent="0.3">
      <c r="A95" s="2" t="s">
        <v>66</v>
      </c>
      <c r="B95" s="22">
        <v>67</v>
      </c>
      <c r="C95" s="22">
        <v>0</v>
      </c>
      <c r="D95" s="22">
        <v>2480.6</v>
      </c>
      <c r="E95" s="22">
        <f t="shared" si="11"/>
        <v>3702.3880597014922</v>
      </c>
      <c r="F95" s="22">
        <v>0</v>
      </c>
    </row>
    <row r="96" spans="1:6" x14ac:dyDescent="0.3">
      <c r="A96" s="2" t="s">
        <v>67</v>
      </c>
      <c r="B96" s="22">
        <v>136459</v>
      </c>
      <c r="C96" s="22">
        <v>0</v>
      </c>
      <c r="D96" s="22">
        <v>153082.15</v>
      </c>
      <c r="E96" s="22">
        <f t="shared" si="11"/>
        <v>112.1817908675866</v>
      </c>
      <c r="F96" s="22">
        <v>0</v>
      </c>
    </row>
    <row r="97" spans="1:6" x14ac:dyDescent="0.3">
      <c r="A97" s="2" t="s">
        <v>68</v>
      </c>
      <c r="B97" s="22">
        <v>0</v>
      </c>
      <c r="C97" s="22">
        <v>0</v>
      </c>
      <c r="D97" s="22">
        <v>3325</v>
      </c>
      <c r="E97" s="22">
        <v>0</v>
      </c>
      <c r="F97" s="22">
        <v>0</v>
      </c>
    </row>
    <row r="98" spans="1:6" x14ac:dyDescent="0.3">
      <c r="A98" s="2" t="s">
        <v>69</v>
      </c>
      <c r="B98" s="22">
        <v>3146</v>
      </c>
      <c r="C98" s="22">
        <v>0</v>
      </c>
      <c r="D98" s="22">
        <v>3352.24</v>
      </c>
      <c r="E98" s="22">
        <f t="shared" si="11"/>
        <v>106.55562619198982</v>
      </c>
      <c r="F98" s="22">
        <v>0</v>
      </c>
    </row>
    <row r="99" spans="1:6" x14ac:dyDescent="0.3">
      <c r="A99" s="7" t="s">
        <v>70</v>
      </c>
      <c r="B99" s="23">
        <f>B100+B101+B102+B103+B104+B105</f>
        <v>359962</v>
      </c>
      <c r="C99" s="23">
        <v>594103</v>
      </c>
      <c r="D99" s="23">
        <f t="shared" ref="D99" si="13">D100+D101+D102+D103+D104+D105</f>
        <v>332877.14</v>
      </c>
      <c r="E99" s="22">
        <f t="shared" si="11"/>
        <v>92.47563353909581</v>
      </c>
      <c r="F99" s="22">
        <f t="shared" si="9"/>
        <v>56.030206883318215</v>
      </c>
    </row>
    <row r="100" spans="1:6" x14ac:dyDescent="0.3">
      <c r="A100" s="2" t="s">
        <v>71</v>
      </c>
      <c r="B100" s="22">
        <v>34394</v>
      </c>
      <c r="C100" s="22">
        <v>0</v>
      </c>
      <c r="D100" s="22">
        <v>30798.63</v>
      </c>
      <c r="E100" s="22">
        <f t="shared" si="11"/>
        <v>89.54651974181543</v>
      </c>
      <c r="F100" s="22">
        <v>0</v>
      </c>
    </row>
    <row r="101" spans="1:6" x14ac:dyDescent="0.3">
      <c r="A101" s="2" t="s">
        <v>72</v>
      </c>
      <c r="B101" s="22">
        <v>102892</v>
      </c>
      <c r="C101" s="22">
        <v>0</v>
      </c>
      <c r="D101" s="22">
        <v>130542.1</v>
      </c>
      <c r="E101" s="22">
        <f t="shared" si="11"/>
        <v>126.87293472767563</v>
      </c>
      <c r="F101" s="22">
        <v>0</v>
      </c>
    </row>
    <row r="102" spans="1:6" x14ac:dyDescent="0.3">
      <c r="A102" s="2" t="s">
        <v>73</v>
      </c>
      <c r="B102" s="22">
        <v>172981</v>
      </c>
      <c r="C102" s="22">
        <v>0</v>
      </c>
      <c r="D102" s="22">
        <v>145927.59</v>
      </c>
      <c r="E102" s="22">
        <f t="shared" si="11"/>
        <v>84.36047311554448</v>
      </c>
      <c r="F102" s="22">
        <v>0</v>
      </c>
    </row>
    <row r="103" spans="1:6" x14ac:dyDescent="0.3">
      <c r="A103" s="2" t="s">
        <v>74</v>
      </c>
      <c r="B103" s="22">
        <v>24418</v>
      </c>
      <c r="C103" s="22">
        <v>0</v>
      </c>
      <c r="D103" s="22">
        <v>18094.63</v>
      </c>
      <c r="E103" s="22">
        <f t="shared" si="11"/>
        <v>74.103653042837266</v>
      </c>
      <c r="F103" s="22">
        <v>0</v>
      </c>
    </row>
    <row r="104" spans="1:6" x14ac:dyDescent="0.3">
      <c r="A104" s="2" t="s">
        <v>75</v>
      </c>
      <c r="B104" s="22">
        <v>22277</v>
      </c>
      <c r="C104" s="22">
        <v>0</v>
      </c>
      <c r="D104" s="22">
        <v>4128.55</v>
      </c>
      <c r="E104" s="22">
        <f t="shared" si="11"/>
        <v>18.532791668537058</v>
      </c>
      <c r="F104" s="22">
        <v>0</v>
      </c>
    </row>
    <row r="105" spans="1:6" x14ac:dyDescent="0.3">
      <c r="A105" s="2" t="s">
        <v>76</v>
      </c>
      <c r="B105" s="22">
        <v>3000</v>
      </c>
      <c r="C105" s="22">
        <v>0</v>
      </c>
      <c r="D105" s="22">
        <v>3385.64</v>
      </c>
      <c r="E105" s="22">
        <f t="shared" si="11"/>
        <v>112.85466666666666</v>
      </c>
      <c r="F105" s="22">
        <v>0</v>
      </c>
    </row>
    <row r="106" spans="1:6" x14ac:dyDescent="0.3">
      <c r="A106" s="7" t="s">
        <v>77</v>
      </c>
      <c r="B106" s="23">
        <f>B107+B108+B109+B110+B112+B113+B114+B115+B111</f>
        <v>167059</v>
      </c>
      <c r="C106" s="23">
        <v>404450</v>
      </c>
      <c r="D106" s="23">
        <f>D107+D108+D109+D110+D112+D113+D114+D115+D111</f>
        <v>292328.75</v>
      </c>
      <c r="E106" s="22">
        <f t="shared" si="11"/>
        <v>174.98533452253395</v>
      </c>
      <c r="F106" s="22">
        <f t="shared" si="9"/>
        <v>72.278093707504027</v>
      </c>
    </row>
    <row r="107" spans="1:6" x14ac:dyDescent="0.3">
      <c r="A107" s="2" t="s">
        <v>78</v>
      </c>
      <c r="B107" s="22">
        <v>11613</v>
      </c>
      <c r="C107" s="22">
        <v>0</v>
      </c>
      <c r="D107" s="22">
        <v>16841.830000000002</v>
      </c>
      <c r="E107" s="22">
        <f t="shared" si="11"/>
        <v>145.02566089727031</v>
      </c>
      <c r="F107" s="22">
        <v>0</v>
      </c>
    </row>
    <row r="108" spans="1:6" x14ac:dyDescent="0.3">
      <c r="A108" s="2" t="s">
        <v>79</v>
      </c>
      <c r="B108" s="22">
        <v>91117</v>
      </c>
      <c r="C108" s="22">
        <v>0</v>
      </c>
      <c r="D108" s="22">
        <v>154224.35</v>
      </c>
      <c r="E108" s="22">
        <f t="shared" si="11"/>
        <v>169.25968809333057</v>
      </c>
      <c r="F108" s="22">
        <v>0</v>
      </c>
    </row>
    <row r="109" spans="1:6" x14ac:dyDescent="0.3">
      <c r="A109" s="2" t="s">
        <v>80</v>
      </c>
      <c r="B109" s="22">
        <v>1920</v>
      </c>
      <c r="C109" s="22">
        <v>0</v>
      </c>
      <c r="D109" s="22">
        <v>1920</v>
      </c>
      <c r="E109" s="22">
        <f t="shared" si="11"/>
        <v>100</v>
      </c>
      <c r="F109" s="22">
        <v>0</v>
      </c>
    </row>
    <row r="110" spans="1:6" x14ac:dyDescent="0.3">
      <c r="A110" s="2" t="s">
        <v>81</v>
      </c>
      <c r="B110" s="22">
        <v>23863</v>
      </c>
      <c r="C110" s="22">
        <v>0</v>
      </c>
      <c r="D110" s="22">
        <v>24453.040000000001</v>
      </c>
      <c r="E110" s="22">
        <f t="shared" si="11"/>
        <v>102.47261450781544</v>
      </c>
      <c r="F110" s="22">
        <v>0</v>
      </c>
    </row>
    <row r="111" spans="1:6" x14ac:dyDescent="0.3">
      <c r="A111" s="2" t="s">
        <v>82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</row>
    <row r="112" spans="1:6" x14ac:dyDescent="0.3">
      <c r="A112" s="2" t="s">
        <v>83</v>
      </c>
      <c r="B112" s="22">
        <v>10609</v>
      </c>
      <c r="C112" s="22">
        <v>0</v>
      </c>
      <c r="D112" s="22">
        <v>11478.54</v>
      </c>
      <c r="E112" s="22">
        <f t="shared" si="11"/>
        <v>108.19624846828167</v>
      </c>
      <c r="F112" s="22">
        <v>0</v>
      </c>
    </row>
    <row r="113" spans="1:6" x14ac:dyDescent="0.3">
      <c r="A113" s="2" t="s">
        <v>84</v>
      </c>
      <c r="B113" s="22">
        <v>9712</v>
      </c>
      <c r="C113" s="22">
        <v>0</v>
      </c>
      <c r="D113" s="22">
        <v>65065.99</v>
      </c>
      <c r="E113" s="22">
        <f t="shared" si="11"/>
        <v>669.95459225700165</v>
      </c>
      <c r="F113" s="22">
        <v>0</v>
      </c>
    </row>
    <row r="114" spans="1:6" x14ac:dyDescent="0.3">
      <c r="A114" s="2" t="s">
        <v>85</v>
      </c>
      <c r="B114" s="22">
        <v>13350</v>
      </c>
      <c r="C114" s="22">
        <v>0</v>
      </c>
      <c r="D114" s="22">
        <v>14275</v>
      </c>
      <c r="E114" s="22">
        <f t="shared" si="11"/>
        <v>106.92883895131087</v>
      </c>
      <c r="F114" s="22">
        <v>0</v>
      </c>
    </row>
    <row r="115" spans="1:6" x14ac:dyDescent="0.3">
      <c r="A115" s="2" t="s">
        <v>133</v>
      </c>
      <c r="B115" s="22">
        <v>4875</v>
      </c>
      <c r="C115" s="22">
        <v>0</v>
      </c>
      <c r="D115" s="22">
        <v>4070</v>
      </c>
      <c r="E115" s="22">
        <v>0</v>
      </c>
      <c r="F115" s="22">
        <v>0</v>
      </c>
    </row>
    <row r="116" spans="1:6" x14ac:dyDescent="0.3">
      <c r="A116" s="7" t="s">
        <v>134</v>
      </c>
      <c r="B116" s="22">
        <v>0</v>
      </c>
      <c r="C116" s="23">
        <v>10000</v>
      </c>
      <c r="D116" s="22">
        <v>0</v>
      </c>
      <c r="E116" s="2">
        <v>0</v>
      </c>
      <c r="F116" s="22">
        <v>0</v>
      </c>
    </row>
    <row r="117" spans="1:6" x14ac:dyDescent="0.3">
      <c r="A117" s="7" t="s">
        <v>86</v>
      </c>
      <c r="B117" s="23">
        <f>B118+B119+B120+B121+B122</f>
        <v>22448</v>
      </c>
      <c r="C117" s="23">
        <v>105426</v>
      </c>
      <c r="D117" s="23">
        <f t="shared" ref="D117" si="14">D118+D119+D120+D121+D122</f>
        <v>21856.16</v>
      </c>
      <c r="E117" s="22">
        <f t="shared" si="11"/>
        <v>97.36350677120457</v>
      </c>
      <c r="F117" s="22">
        <f t="shared" si="9"/>
        <v>20.731280708743576</v>
      </c>
    </row>
    <row r="118" spans="1:6" x14ac:dyDescent="0.3">
      <c r="A118" s="24" t="s">
        <v>128</v>
      </c>
      <c r="B118" s="22">
        <v>0</v>
      </c>
      <c r="C118" s="22"/>
      <c r="D118" s="22"/>
      <c r="E118" s="22"/>
      <c r="F118" s="22">
        <v>0</v>
      </c>
    </row>
    <row r="119" spans="1:6" x14ac:dyDescent="0.3">
      <c r="A119" s="2" t="s">
        <v>87</v>
      </c>
      <c r="B119" s="22">
        <v>208</v>
      </c>
      <c r="C119" s="22">
        <v>0</v>
      </c>
      <c r="D119" s="22">
        <v>661.27</v>
      </c>
      <c r="E119" s="22">
        <v>0</v>
      </c>
      <c r="F119" s="22">
        <v>0</v>
      </c>
    </row>
    <row r="120" spans="1:6" x14ac:dyDescent="0.3">
      <c r="A120" s="2" t="s">
        <v>88</v>
      </c>
      <c r="B120" s="22">
        <v>5100</v>
      </c>
      <c r="C120" s="22">
        <v>0</v>
      </c>
      <c r="D120" s="22">
        <v>1100</v>
      </c>
      <c r="E120" s="22">
        <f t="shared" si="11"/>
        <v>21.568627450980394</v>
      </c>
      <c r="F120" s="22">
        <v>0</v>
      </c>
    </row>
    <row r="121" spans="1:6" x14ac:dyDescent="0.3">
      <c r="A121" s="2" t="s">
        <v>89</v>
      </c>
      <c r="B121" s="22">
        <v>9804</v>
      </c>
      <c r="C121" s="22">
        <v>0</v>
      </c>
      <c r="D121" s="22">
        <v>7297.5</v>
      </c>
      <c r="E121" s="22">
        <f t="shared" si="11"/>
        <v>74.433904528763776</v>
      </c>
      <c r="F121" s="22">
        <v>0</v>
      </c>
    </row>
    <row r="122" spans="1:6" x14ac:dyDescent="0.3">
      <c r="A122" s="2" t="s">
        <v>90</v>
      </c>
      <c r="B122" s="22">
        <v>7336</v>
      </c>
      <c r="C122" s="22">
        <v>0</v>
      </c>
      <c r="D122" s="22">
        <v>12797.39</v>
      </c>
      <c r="E122" s="22">
        <f t="shared" si="11"/>
        <v>174.44642857142856</v>
      </c>
      <c r="F122" s="22">
        <v>0</v>
      </c>
    </row>
    <row r="123" spans="1:6" x14ac:dyDescent="0.3">
      <c r="A123" s="7" t="s">
        <v>91</v>
      </c>
      <c r="B123" s="23">
        <f>B124</f>
        <v>820</v>
      </c>
      <c r="C123" s="23">
        <f>C124</f>
        <v>51400</v>
      </c>
      <c r="D123" s="23">
        <f>D124</f>
        <v>27175.57</v>
      </c>
      <c r="E123" s="22">
        <f t="shared" si="11"/>
        <v>3314.0939024390241</v>
      </c>
      <c r="F123" s="22">
        <v>0</v>
      </c>
    </row>
    <row r="124" spans="1:6" x14ac:dyDescent="0.3">
      <c r="A124" s="7" t="s">
        <v>92</v>
      </c>
      <c r="B124" s="23">
        <f>B125+B126</f>
        <v>820</v>
      </c>
      <c r="C124" s="23">
        <v>51400</v>
      </c>
      <c r="D124" s="23">
        <f t="shared" ref="D124" si="15">D125+D126</f>
        <v>27175.57</v>
      </c>
      <c r="E124" s="22">
        <f t="shared" si="11"/>
        <v>3314.0939024390241</v>
      </c>
      <c r="F124" s="22">
        <f t="shared" si="9"/>
        <v>52.870758754863814</v>
      </c>
    </row>
    <row r="125" spans="1:6" x14ac:dyDescent="0.3">
      <c r="A125" s="2" t="s">
        <v>93</v>
      </c>
      <c r="B125" s="22">
        <v>747</v>
      </c>
      <c r="C125" s="22">
        <v>0</v>
      </c>
      <c r="D125" s="22">
        <v>1278.1300000000001</v>
      </c>
      <c r="E125" s="22">
        <f t="shared" si="11"/>
        <v>171.10174029451139</v>
      </c>
      <c r="F125" s="22">
        <v>0</v>
      </c>
    </row>
    <row r="126" spans="1:6" x14ac:dyDescent="0.3">
      <c r="A126" s="2" t="s">
        <v>129</v>
      </c>
      <c r="B126" s="22">
        <v>73</v>
      </c>
      <c r="C126" s="22"/>
      <c r="D126" s="22">
        <v>25897.439999999999</v>
      </c>
      <c r="E126" s="22">
        <f t="shared" si="11"/>
        <v>35475.945205479453</v>
      </c>
      <c r="F126" s="22">
        <v>0</v>
      </c>
    </row>
    <row r="127" spans="1:6" x14ac:dyDescent="0.3">
      <c r="A127" s="32" t="s">
        <v>143</v>
      </c>
      <c r="B127" s="31"/>
      <c r="C127" s="23">
        <v>0</v>
      </c>
      <c r="D127" s="23">
        <f>D128</f>
        <v>0</v>
      </c>
      <c r="E127" s="22"/>
      <c r="F127" s="22"/>
    </row>
    <row r="128" spans="1:6" x14ac:dyDescent="0.3">
      <c r="A128" s="32" t="s">
        <v>144</v>
      </c>
      <c r="B128" s="31">
        <v>1764</v>
      </c>
      <c r="C128" s="23">
        <v>0</v>
      </c>
      <c r="D128" s="22">
        <v>0</v>
      </c>
      <c r="E128" s="22"/>
      <c r="F128" s="22"/>
    </row>
    <row r="129" spans="1:6" x14ac:dyDescent="0.3">
      <c r="A129" s="7" t="s">
        <v>94</v>
      </c>
      <c r="B129" s="23">
        <f>B131+B137</f>
        <v>183305</v>
      </c>
      <c r="C129" s="23">
        <v>0</v>
      </c>
      <c r="D129" s="23">
        <f>D131+D137+D139</f>
        <v>121086.16</v>
      </c>
      <c r="E129" s="22">
        <f t="shared" si="11"/>
        <v>66.057205204440677</v>
      </c>
      <c r="F129" s="22">
        <v>0</v>
      </c>
    </row>
    <row r="130" spans="1:6" x14ac:dyDescent="0.3">
      <c r="A130" s="7" t="s">
        <v>95</v>
      </c>
      <c r="B130" s="23">
        <f>B131+B137</f>
        <v>183305</v>
      </c>
      <c r="C130" s="23">
        <v>0</v>
      </c>
      <c r="D130" s="23">
        <f>D131+D137</f>
        <v>94086.16</v>
      </c>
      <c r="E130" s="22">
        <f t="shared" si="11"/>
        <v>51.327656092305176</v>
      </c>
      <c r="F130" s="22">
        <v>0</v>
      </c>
    </row>
    <row r="131" spans="1:6" x14ac:dyDescent="0.3">
      <c r="A131" s="7" t="s">
        <v>96</v>
      </c>
      <c r="B131" s="23">
        <f>B132+B134+B135+B136+B133</f>
        <v>95833</v>
      </c>
      <c r="C131" s="23">
        <v>52200</v>
      </c>
      <c r="D131" s="23">
        <f t="shared" ref="D131" si="16">D132+D134+D135+D136+D133</f>
        <v>22883.24</v>
      </c>
      <c r="E131" s="22">
        <f t="shared" si="11"/>
        <v>23.878246533031422</v>
      </c>
      <c r="F131" s="22">
        <f t="shared" si="9"/>
        <v>43.837624521072797</v>
      </c>
    </row>
    <row r="132" spans="1:6" x14ac:dyDescent="0.3">
      <c r="A132" s="2" t="s">
        <v>97</v>
      </c>
      <c r="B132" s="22">
        <v>44826</v>
      </c>
      <c r="C132" s="22">
        <v>0</v>
      </c>
      <c r="D132" s="22">
        <v>22883.24</v>
      </c>
      <c r="E132" s="22">
        <f t="shared" si="11"/>
        <v>51.04903404274306</v>
      </c>
      <c r="F132" s="22">
        <v>0</v>
      </c>
    </row>
    <row r="133" spans="1:6" x14ac:dyDescent="0.3">
      <c r="A133" s="2" t="s">
        <v>132</v>
      </c>
      <c r="B133" s="22">
        <v>27783</v>
      </c>
      <c r="C133" s="22"/>
      <c r="D133" s="22">
        <v>0</v>
      </c>
      <c r="E133" s="2"/>
      <c r="F133" s="22">
        <v>0</v>
      </c>
    </row>
    <row r="134" spans="1:6" x14ac:dyDescent="0.3">
      <c r="A134" s="2" t="s">
        <v>130</v>
      </c>
      <c r="B134" s="22">
        <v>0</v>
      </c>
      <c r="C134" s="22"/>
      <c r="D134" s="22"/>
      <c r="E134" s="2"/>
      <c r="F134" s="22">
        <v>0</v>
      </c>
    </row>
    <row r="135" spans="1:6" x14ac:dyDescent="0.3">
      <c r="A135" s="2" t="s">
        <v>98</v>
      </c>
      <c r="B135" s="22">
        <v>4094</v>
      </c>
      <c r="C135" s="22">
        <v>0</v>
      </c>
      <c r="D135" s="22">
        <v>0</v>
      </c>
      <c r="E135" s="22">
        <v>0</v>
      </c>
      <c r="F135" s="22">
        <v>0</v>
      </c>
    </row>
    <row r="136" spans="1:6" x14ac:dyDescent="0.3">
      <c r="A136" s="2" t="s">
        <v>99</v>
      </c>
      <c r="B136" s="22">
        <v>19130</v>
      </c>
      <c r="C136" s="22">
        <v>0</v>
      </c>
      <c r="D136" s="22">
        <v>0</v>
      </c>
      <c r="E136" s="22">
        <f t="shared" si="11"/>
        <v>0</v>
      </c>
      <c r="F136" s="22">
        <v>0</v>
      </c>
    </row>
    <row r="137" spans="1:6" x14ac:dyDescent="0.3">
      <c r="A137" s="7" t="s">
        <v>100</v>
      </c>
      <c r="B137" s="23">
        <f>B138</f>
        <v>87472</v>
      </c>
      <c r="C137" s="23">
        <v>128000</v>
      </c>
      <c r="D137" s="23">
        <f t="shared" ref="D137" si="17">D138</f>
        <v>71202.92</v>
      </c>
      <c r="E137" s="22">
        <f t="shared" si="11"/>
        <v>81.400813974757639</v>
      </c>
      <c r="F137" s="22">
        <f t="shared" si="9"/>
        <v>55.627281249999996</v>
      </c>
    </row>
    <row r="138" spans="1:6" x14ac:dyDescent="0.3">
      <c r="A138" s="2" t="s">
        <v>101</v>
      </c>
      <c r="B138" s="22">
        <v>87472</v>
      </c>
      <c r="C138" s="22">
        <v>0</v>
      </c>
      <c r="D138" s="22">
        <v>71202.92</v>
      </c>
      <c r="E138" s="22">
        <f t="shared" si="11"/>
        <v>81.400813974757639</v>
      </c>
      <c r="F138" s="22">
        <v>0</v>
      </c>
    </row>
    <row r="139" spans="1:6" x14ac:dyDescent="0.3">
      <c r="A139" s="7" t="s">
        <v>102</v>
      </c>
      <c r="B139" s="23">
        <f>B140</f>
        <v>151250</v>
      </c>
      <c r="C139" s="23">
        <f>C140</f>
        <v>27000</v>
      </c>
      <c r="D139" s="23">
        <f>D140</f>
        <v>27000</v>
      </c>
      <c r="E139" s="2">
        <v>0</v>
      </c>
      <c r="F139" s="22">
        <v>0</v>
      </c>
    </row>
    <row r="140" spans="1:6" x14ac:dyDescent="0.3">
      <c r="A140" s="7" t="s">
        <v>103</v>
      </c>
      <c r="B140" s="23">
        <v>151250</v>
      </c>
      <c r="C140" s="23">
        <v>27000</v>
      </c>
      <c r="D140" s="23">
        <f>D141</f>
        <v>27000</v>
      </c>
      <c r="E140" s="2">
        <v>0</v>
      </c>
      <c r="F140" s="22">
        <v>0</v>
      </c>
    </row>
    <row r="141" spans="1:6" x14ac:dyDescent="0.3">
      <c r="A141" s="2" t="s">
        <v>104</v>
      </c>
      <c r="B141" s="22">
        <v>0</v>
      </c>
      <c r="C141" s="22">
        <v>0</v>
      </c>
      <c r="D141" s="22">
        <v>27000</v>
      </c>
      <c r="E141" s="2">
        <v>0</v>
      </c>
      <c r="F141" s="22">
        <v>0</v>
      </c>
    </row>
    <row r="142" spans="1:6" x14ac:dyDescent="0.3">
      <c r="A142" s="16"/>
      <c r="B142" s="16"/>
      <c r="C142" s="16"/>
      <c r="D142" s="16"/>
      <c r="E142" s="16"/>
      <c r="F142" s="16"/>
    </row>
    <row r="143" spans="1:6" x14ac:dyDescent="0.3">
      <c r="A143" s="16"/>
      <c r="B143" s="16"/>
      <c r="C143" s="16"/>
      <c r="D143" s="16"/>
      <c r="E143" s="16"/>
      <c r="F143" s="16"/>
    </row>
    <row r="144" spans="1:6" ht="15.6" x14ac:dyDescent="0.3">
      <c r="A144" s="17" t="s">
        <v>105</v>
      </c>
      <c r="B144" s="16"/>
      <c r="C144" s="16"/>
      <c r="D144" s="16"/>
      <c r="E144" s="16"/>
      <c r="F144" s="16"/>
    </row>
    <row r="145" spans="1:6" x14ac:dyDescent="0.3">
      <c r="A145" s="16"/>
      <c r="B145" s="16"/>
      <c r="C145" s="16"/>
      <c r="D145" s="16"/>
      <c r="E145" s="16"/>
      <c r="F145" s="16"/>
    </row>
    <row r="147" spans="1:6" ht="15.6" x14ac:dyDescent="0.3">
      <c r="A147" s="34" t="s">
        <v>24</v>
      </c>
      <c r="B147" s="34"/>
      <c r="C147" s="34"/>
      <c r="D147" s="34"/>
      <c r="E147" s="34"/>
      <c r="F147" s="34"/>
    </row>
    <row r="148" spans="1:6" ht="28.8" x14ac:dyDescent="0.3">
      <c r="A148" s="9" t="s">
        <v>106</v>
      </c>
      <c r="B148" s="10" t="s">
        <v>141</v>
      </c>
      <c r="C148" s="10" t="s">
        <v>151</v>
      </c>
      <c r="D148" s="10" t="s">
        <v>152</v>
      </c>
      <c r="E148" s="10" t="s">
        <v>1</v>
      </c>
      <c r="F148" s="10" t="s">
        <v>2</v>
      </c>
    </row>
    <row r="149" spans="1:6" s="18" customFormat="1" x14ac:dyDescent="0.3">
      <c r="A149" s="19">
        <v>1</v>
      </c>
      <c r="B149" s="19">
        <v>2</v>
      </c>
      <c r="C149" s="19">
        <v>3</v>
      </c>
      <c r="D149" s="19">
        <v>4</v>
      </c>
      <c r="E149" s="19">
        <v>5</v>
      </c>
      <c r="F149" s="19">
        <v>6</v>
      </c>
    </row>
    <row r="150" spans="1:6" x14ac:dyDescent="0.3">
      <c r="A150" s="2" t="s">
        <v>108</v>
      </c>
      <c r="B150" s="23">
        <f>B151</f>
        <v>36426</v>
      </c>
      <c r="C150" s="23">
        <f>C151</f>
        <v>69130</v>
      </c>
      <c r="D150" s="23">
        <f>D151</f>
        <v>12441.74</v>
      </c>
      <c r="E150" s="22">
        <f>D150/B150*100</f>
        <v>34.156207104815238</v>
      </c>
      <c r="F150" s="22">
        <f>D150/C150*100</f>
        <v>17.997598727036017</v>
      </c>
    </row>
    <row r="151" spans="1:6" x14ac:dyDescent="0.3">
      <c r="A151" s="2" t="s">
        <v>109</v>
      </c>
      <c r="B151" s="22">
        <v>36426</v>
      </c>
      <c r="C151" s="22">
        <v>69130</v>
      </c>
      <c r="D151" s="25">
        <v>12441.74</v>
      </c>
      <c r="E151" s="22">
        <f t="shared" ref="E151:E168" si="18">D151/B151*100</f>
        <v>34.156207104815238</v>
      </c>
      <c r="F151" s="22">
        <f t="shared" ref="F151:F168" si="19">D151/C151*100</f>
        <v>17.997598727036017</v>
      </c>
    </row>
    <row r="152" spans="1:6" x14ac:dyDescent="0.3">
      <c r="A152" s="2" t="s">
        <v>110</v>
      </c>
      <c r="B152" s="23">
        <f>B153</f>
        <v>35141</v>
      </c>
      <c r="C152" s="23">
        <f>C153</f>
        <v>145700</v>
      </c>
      <c r="D152" s="23">
        <f>D153</f>
        <v>5521.01</v>
      </c>
      <c r="E152" s="22">
        <f t="shared" si="18"/>
        <v>15.711021314134488</v>
      </c>
      <c r="F152" s="22">
        <f t="shared" si="19"/>
        <v>3.7892999313658202</v>
      </c>
    </row>
    <row r="153" spans="1:6" x14ac:dyDescent="0.3">
      <c r="A153" s="2" t="s">
        <v>111</v>
      </c>
      <c r="B153" s="22">
        <v>35141</v>
      </c>
      <c r="C153" s="22">
        <v>145700</v>
      </c>
      <c r="D153" s="22">
        <v>5521.01</v>
      </c>
      <c r="E153" s="22">
        <f t="shared" si="18"/>
        <v>15.711021314134488</v>
      </c>
      <c r="F153" s="22">
        <f t="shared" si="19"/>
        <v>3.7892999313658202</v>
      </c>
    </row>
    <row r="154" spans="1:6" x14ac:dyDescent="0.3">
      <c r="A154" s="2" t="s">
        <v>112</v>
      </c>
      <c r="B154" s="23">
        <f>B155</f>
        <v>56537</v>
      </c>
      <c r="C154" s="23">
        <f>C155</f>
        <v>134000</v>
      </c>
      <c r="D154" s="23">
        <f>D155</f>
        <v>60179.35</v>
      </c>
      <c r="E154" s="22">
        <f t="shared" si="18"/>
        <v>106.44241823938304</v>
      </c>
      <c r="F154" s="22">
        <f t="shared" si="19"/>
        <v>44.909962686567162</v>
      </c>
    </row>
    <row r="155" spans="1:6" x14ac:dyDescent="0.3">
      <c r="A155" s="2" t="s">
        <v>113</v>
      </c>
      <c r="B155" s="22">
        <v>56537</v>
      </c>
      <c r="C155" s="22">
        <v>134000</v>
      </c>
      <c r="D155" s="22">
        <v>60179.35</v>
      </c>
      <c r="E155" s="22">
        <f t="shared" si="18"/>
        <v>106.44241823938304</v>
      </c>
      <c r="F155" s="22">
        <f t="shared" si="19"/>
        <v>44.909962686567162</v>
      </c>
    </row>
    <row r="156" spans="1:6" x14ac:dyDescent="0.3">
      <c r="A156" s="2" t="s">
        <v>114</v>
      </c>
      <c r="B156" s="23">
        <f>B157+B158+B159+B160</f>
        <v>707708</v>
      </c>
      <c r="C156" s="23">
        <f>C157+C158+C159+C160</f>
        <v>956870</v>
      </c>
      <c r="D156" s="23">
        <f>D157+D158+D159+D160</f>
        <v>763381.0199999999</v>
      </c>
      <c r="E156" s="22">
        <f t="shared" si="18"/>
        <v>107.86666534785532</v>
      </c>
      <c r="F156" s="22">
        <f t="shared" si="19"/>
        <v>79.778968929948675</v>
      </c>
    </row>
    <row r="157" spans="1:6" x14ac:dyDescent="0.3">
      <c r="A157" s="2" t="s">
        <v>115</v>
      </c>
      <c r="B157" s="22">
        <v>5402</v>
      </c>
      <c r="C157" s="22">
        <v>6270</v>
      </c>
      <c r="D157" s="22">
        <v>2894.32</v>
      </c>
      <c r="E157" s="22">
        <f t="shared" si="18"/>
        <v>53.578674564975934</v>
      </c>
      <c r="F157" s="22">
        <f t="shared" si="19"/>
        <v>46.161403508771933</v>
      </c>
    </row>
    <row r="158" spans="1:6" x14ac:dyDescent="0.3">
      <c r="A158" s="2" t="s">
        <v>120</v>
      </c>
      <c r="B158" s="22">
        <v>416417</v>
      </c>
      <c r="C158" s="22">
        <v>423500</v>
      </c>
      <c r="D158" s="22">
        <v>446436.36</v>
      </c>
      <c r="E158" s="22">
        <f t="shared" si="18"/>
        <v>107.20896601243464</v>
      </c>
      <c r="F158" s="22">
        <f t="shared" si="19"/>
        <v>105.41590554899645</v>
      </c>
    </row>
    <row r="159" spans="1:6" x14ac:dyDescent="0.3">
      <c r="A159" s="2" t="s">
        <v>116</v>
      </c>
      <c r="B159" s="22">
        <v>130767</v>
      </c>
      <c r="C159" s="22">
        <v>337200</v>
      </c>
      <c r="D159" s="22">
        <v>158667.24</v>
      </c>
      <c r="E159" s="22">
        <f t="shared" si="18"/>
        <v>121.3358416114157</v>
      </c>
      <c r="F159" s="22">
        <f t="shared" si="19"/>
        <v>47.054341637010673</v>
      </c>
    </row>
    <row r="160" spans="1:6" x14ac:dyDescent="0.3">
      <c r="A160" s="2" t="s">
        <v>117</v>
      </c>
      <c r="B160" s="22">
        <v>155122</v>
      </c>
      <c r="C160" s="22">
        <v>189900</v>
      </c>
      <c r="D160" s="22">
        <v>155383.1</v>
      </c>
      <c r="E160" s="22">
        <f t="shared" si="18"/>
        <v>100.16831912945941</v>
      </c>
      <c r="F160" s="22">
        <f t="shared" si="19"/>
        <v>81.82364402317009</v>
      </c>
    </row>
    <row r="161" spans="1:6" x14ac:dyDescent="0.3">
      <c r="A161" s="2" t="s">
        <v>118</v>
      </c>
      <c r="B161" s="23">
        <f>B162</f>
        <v>3112</v>
      </c>
      <c r="C161" s="23">
        <f>C162</f>
        <v>18000</v>
      </c>
      <c r="D161" s="23">
        <f>D162</f>
        <v>1320</v>
      </c>
      <c r="E161" s="22">
        <f t="shared" si="18"/>
        <v>42.416452442159382</v>
      </c>
      <c r="F161" s="22">
        <f t="shared" si="19"/>
        <v>7.333333333333333</v>
      </c>
    </row>
    <row r="162" spans="1:6" x14ac:dyDescent="0.3">
      <c r="A162" s="2" t="s">
        <v>119</v>
      </c>
      <c r="B162" s="22">
        <v>3112</v>
      </c>
      <c r="C162" s="22">
        <v>18000</v>
      </c>
      <c r="D162" s="22">
        <v>1320</v>
      </c>
      <c r="E162" s="22">
        <f t="shared" si="18"/>
        <v>42.416452442159382</v>
      </c>
      <c r="F162" s="22">
        <f t="shared" si="19"/>
        <v>7.333333333333333</v>
      </c>
    </row>
    <row r="163" spans="1:6" x14ac:dyDescent="0.3">
      <c r="A163" s="2" t="s">
        <v>121</v>
      </c>
      <c r="B163" s="23">
        <f>B164</f>
        <v>3700</v>
      </c>
      <c r="C163" s="23">
        <f>C164+C165</f>
        <v>23600</v>
      </c>
      <c r="D163" s="23">
        <f>D164+D165</f>
        <v>1788.5</v>
      </c>
      <c r="E163" s="22">
        <f t="shared" si="18"/>
        <v>48.337837837837839</v>
      </c>
      <c r="F163" s="22">
        <f t="shared" si="19"/>
        <v>7.5783898305084749</v>
      </c>
    </row>
    <row r="164" spans="1:6" x14ac:dyDescent="0.3">
      <c r="A164" s="2" t="s">
        <v>122</v>
      </c>
      <c r="B164" s="22">
        <v>3700</v>
      </c>
      <c r="C164" s="22">
        <v>9000</v>
      </c>
      <c r="D164" s="22">
        <v>1788.5</v>
      </c>
      <c r="E164" s="22">
        <f t="shared" si="18"/>
        <v>48.337837837837839</v>
      </c>
      <c r="F164" s="22">
        <f t="shared" si="19"/>
        <v>19.87222222222222</v>
      </c>
    </row>
    <row r="165" spans="1:6" x14ac:dyDescent="0.3">
      <c r="A165" s="2" t="s">
        <v>145</v>
      </c>
      <c r="B165" s="22">
        <v>14544</v>
      </c>
      <c r="C165" s="22">
        <v>14600</v>
      </c>
      <c r="D165" s="22">
        <v>0</v>
      </c>
      <c r="E165" s="22">
        <f t="shared" si="18"/>
        <v>0</v>
      </c>
      <c r="F165" s="22">
        <f t="shared" si="19"/>
        <v>0</v>
      </c>
    </row>
    <row r="166" spans="1:6" x14ac:dyDescent="0.3">
      <c r="A166" s="2" t="s">
        <v>155</v>
      </c>
      <c r="B166" s="23">
        <f>B167</f>
        <v>4052863</v>
      </c>
      <c r="C166" s="23">
        <f>C167</f>
        <v>5295300</v>
      </c>
      <c r="D166" s="23">
        <f>D167</f>
        <v>4385497.62</v>
      </c>
      <c r="E166" s="22">
        <f t="shared" si="18"/>
        <v>108.20739857231789</v>
      </c>
      <c r="F166" s="22">
        <f t="shared" si="19"/>
        <v>82.818681094555544</v>
      </c>
    </row>
    <row r="167" spans="1:6" x14ac:dyDescent="0.3">
      <c r="A167" s="2" t="s">
        <v>156</v>
      </c>
      <c r="B167" s="22">
        <v>4052863</v>
      </c>
      <c r="C167" s="22">
        <v>5295300</v>
      </c>
      <c r="D167" s="22">
        <v>4385497.62</v>
      </c>
      <c r="E167" s="22">
        <f t="shared" si="18"/>
        <v>108.20739857231789</v>
      </c>
      <c r="F167" s="22">
        <f t="shared" si="19"/>
        <v>82.818681094555544</v>
      </c>
    </row>
    <row r="168" spans="1:6" x14ac:dyDescent="0.3">
      <c r="A168" s="2" t="s">
        <v>136</v>
      </c>
      <c r="B168" s="23">
        <f>B150+B152+B154+B156+B161+B163+B166</f>
        <v>4895487</v>
      </c>
      <c r="C168" s="23">
        <f>C150+C152+C154+C156+C161+C163+C166</f>
        <v>6642600</v>
      </c>
      <c r="D168" s="23">
        <f>D150+D152+D154+D156+D161+D163+D166</f>
        <v>5230129.24</v>
      </c>
      <c r="E168" s="22">
        <f t="shared" si="18"/>
        <v>106.8357293155921</v>
      </c>
      <c r="F168" s="22">
        <f t="shared" si="19"/>
        <v>78.736176196067802</v>
      </c>
    </row>
    <row r="171" spans="1:6" ht="15.6" x14ac:dyDescent="0.3">
      <c r="A171" s="34" t="s">
        <v>54</v>
      </c>
      <c r="B171" s="34"/>
      <c r="C171" s="34"/>
      <c r="D171" s="34"/>
      <c r="E171" s="34"/>
      <c r="F171" s="34"/>
    </row>
    <row r="172" spans="1:6" ht="28.8" x14ac:dyDescent="0.3">
      <c r="A172" s="9" t="s">
        <v>106</v>
      </c>
      <c r="B172" s="10" t="s">
        <v>141</v>
      </c>
      <c r="C172" s="10" t="s">
        <v>151</v>
      </c>
      <c r="D172" s="10" t="s">
        <v>152</v>
      </c>
      <c r="E172" s="10" t="s">
        <v>1</v>
      </c>
      <c r="F172" s="10" t="s">
        <v>2</v>
      </c>
    </row>
    <row r="173" spans="1:6" x14ac:dyDescent="0.3">
      <c r="A173" s="19">
        <v>1</v>
      </c>
      <c r="B173" s="19">
        <v>2</v>
      </c>
      <c r="C173" s="19">
        <v>3</v>
      </c>
      <c r="D173" s="19">
        <v>4</v>
      </c>
      <c r="E173" s="19">
        <v>5</v>
      </c>
      <c r="F173" s="19">
        <v>6</v>
      </c>
    </row>
    <row r="174" spans="1:6" x14ac:dyDescent="0.3">
      <c r="A174" s="7" t="s">
        <v>108</v>
      </c>
      <c r="B174" s="23">
        <f>B175</f>
        <v>36426</v>
      </c>
      <c r="C174" s="23">
        <f>C175</f>
        <v>69130</v>
      </c>
      <c r="D174" s="23">
        <f>D175</f>
        <v>12441.74</v>
      </c>
      <c r="E174" s="22">
        <f>D174/B174*100</f>
        <v>34.156207104815238</v>
      </c>
      <c r="F174" s="22">
        <f>D174/C174*100</f>
        <v>17.997598727036017</v>
      </c>
    </row>
    <row r="175" spans="1:6" x14ac:dyDescent="0.3">
      <c r="A175" s="2" t="s">
        <v>109</v>
      </c>
      <c r="B175" s="22">
        <v>36426</v>
      </c>
      <c r="C175" s="22">
        <v>69130</v>
      </c>
      <c r="D175" s="22">
        <v>12441.74</v>
      </c>
      <c r="E175" s="22">
        <f t="shared" ref="E175:E192" si="20">D175/B175*100</f>
        <v>34.156207104815238</v>
      </c>
      <c r="F175" s="22">
        <f t="shared" ref="F175:F192" si="21">D175/C175*100</f>
        <v>17.997598727036017</v>
      </c>
    </row>
    <row r="176" spans="1:6" x14ac:dyDescent="0.3">
      <c r="A176" s="7" t="s">
        <v>110</v>
      </c>
      <c r="B176" s="23">
        <f>B177</f>
        <v>16343</v>
      </c>
      <c r="C176" s="23">
        <f>C177</f>
        <v>145700</v>
      </c>
      <c r="D176" s="23">
        <f>D177</f>
        <v>19579.48</v>
      </c>
      <c r="E176" s="22">
        <f t="shared" si="20"/>
        <v>119.80346325644007</v>
      </c>
      <c r="F176" s="22">
        <f t="shared" si="21"/>
        <v>13.438215511324639</v>
      </c>
    </row>
    <row r="177" spans="1:9" x14ac:dyDescent="0.3">
      <c r="A177" s="2" t="s">
        <v>111</v>
      </c>
      <c r="B177" s="22">
        <v>16343</v>
      </c>
      <c r="C177" s="22">
        <v>145700</v>
      </c>
      <c r="D177" s="22">
        <v>19579.48</v>
      </c>
      <c r="E177" s="22">
        <f t="shared" si="20"/>
        <v>119.80346325644007</v>
      </c>
      <c r="F177" s="22">
        <f t="shared" si="21"/>
        <v>13.438215511324639</v>
      </c>
    </row>
    <row r="178" spans="1:9" x14ac:dyDescent="0.3">
      <c r="A178" s="7" t="s">
        <v>112</v>
      </c>
      <c r="B178" s="23">
        <f>B179</f>
        <v>69047</v>
      </c>
      <c r="C178" s="23">
        <f>C179</f>
        <v>134000</v>
      </c>
      <c r="D178" s="23">
        <f>D179</f>
        <v>55279.07</v>
      </c>
      <c r="E178" s="22">
        <f t="shared" si="20"/>
        <v>80.060060538473792</v>
      </c>
      <c r="F178" s="22">
        <f t="shared" si="21"/>
        <v>41.253037313432834</v>
      </c>
    </row>
    <row r="179" spans="1:9" x14ac:dyDescent="0.3">
      <c r="A179" s="2" t="s">
        <v>113</v>
      </c>
      <c r="B179" s="22">
        <v>69047</v>
      </c>
      <c r="C179" s="22">
        <v>134000</v>
      </c>
      <c r="D179" s="22">
        <v>55279.07</v>
      </c>
      <c r="E179" s="22">
        <f t="shared" si="20"/>
        <v>80.060060538473792</v>
      </c>
      <c r="F179" s="22">
        <f t="shared" si="21"/>
        <v>41.253037313432834</v>
      </c>
    </row>
    <row r="180" spans="1:9" x14ac:dyDescent="0.3">
      <c r="A180" s="7" t="s">
        <v>114</v>
      </c>
      <c r="B180" s="23">
        <f>B181+B182+B183+B184</f>
        <v>731631</v>
      </c>
      <c r="C180" s="23">
        <f>C181+C182+C183+C184</f>
        <v>956870</v>
      </c>
      <c r="D180" s="23">
        <f>D181+D182+D183+D184</f>
        <v>732111.76</v>
      </c>
      <c r="E180" s="22">
        <f t="shared" si="20"/>
        <v>100.0657107202948</v>
      </c>
      <c r="F180" s="22">
        <f t="shared" si="21"/>
        <v>76.511099731415982</v>
      </c>
    </row>
    <row r="181" spans="1:9" x14ac:dyDescent="0.3">
      <c r="A181" s="2" t="s">
        <v>115</v>
      </c>
      <c r="B181" s="22">
        <v>5402</v>
      </c>
      <c r="C181" s="22">
        <v>6270</v>
      </c>
      <c r="D181" s="22">
        <v>2894.32</v>
      </c>
      <c r="E181" s="22">
        <f t="shared" si="20"/>
        <v>53.578674564975934</v>
      </c>
      <c r="F181" s="22">
        <f t="shared" si="21"/>
        <v>46.161403508771933</v>
      </c>
      <c r="I181" s="2"/>
    </row>
    <row r="182" spans="1:9" x14ac:dyDescent="0.3">
      <c r="A182" s="2" t="s">
        <v>120</v>
      </c>
      <c r="B182" s="22">
        <v>416417</v>
      </c>
      <c r="C182" s="22">
        <v>423500</v>
      </c>
      <c r="D182" s="22">
        <v>421719.1</v>
      </c>
      <c r="E182" s="22">
        <f t="shared" si="20"/>
        <v>101.27326694155137</v>
      </c>
      <c r="F182" s="22">
        <f t="shared" si="21"/>
        <v>99.579480519480512</v>
      </c>
    </row>
    <row r="183" spans="1:9" x14ac:dyDescent="0.3">
      <c r="A183" s="2" t="s">
        <v>116</v>
      </c>
      <c r="B183" s="22">
        <v>156484</v>
      </c>
      <c r="C183" s="22">
        <v>337200</v>
      </c>
      <c r="D183" s="22">
        <v>141251.41</v>
      </c>
      <c r="E183" s="22">
        <f t="shared" si="20"/>
        <v>90.265720457043528</v>
      </c>
      <c r="F183" s="22">
        <f t="shared" si="21"/>
        <v>41.889504744958487</v>
      </c>
    </row>
    <row r="184" spans="1:9" x14ac:dyDescent="0.3">
      <c r="A184" s="2" t="s">
        <v>117</v>
      </c>
      <c r="B184" s="22">
        <v>153328</v>
      </c>
      <c r="C184" s="22">
        <v>189900</v>
      </c>
      <c r="D184" s="22">
        <v>166246.93</v>
      </c>
      <c r="E184" s="22">
        <f t="shared" si="20"/>
        <v>108.42568219764166</v>
      </c>
      <c r="F184" s="22">
        <f t="shared" si="21"/>
        <v>87.544460242232745</v>
      </c>
    </row>
    <row r="185" spans="1:9" x14ac:dyDescent="0.3">
      <c r="A185" s="7" t="s">
        <v>118</v>
      </c>
      <c r="B185" s="23">
        <f>B186</f>
        <v>0</v>
      </c>
      <c r="C185" s="23">
        <f>C186</f>
        <v>18000</v>
      </c>
      <c r="D185" s="23">
        <f>D186</f>
        <v>4000</v>
      </c>
      <c r="E185" s="22" t="e">
        <f t="shared" si="20"/>
        <v>#DIV/0!</v>
      </c>
      <c r="F185" s="22">
        <f t="shared" si="21"/>
        <v>22.222222222222221</v>
      </c>
    </row>
    <row r="186" spans="1:9" x14ac:dyDescent="0.3">
      <c r="A186" s="2" t="s">
        <v>119</v>
      </c>
      <c r="B186" s="22">
        <v>0</v>
      </c>
      <c r="C186" s="22">
        <v>18000</v>
      </c>
      <c r="D186" s="22">
        <v>4000</v>
      </c>
      <c r="E186" s="22" t="e">
        <f t="shared" si="20"/>
        <v>#DIV/0!</v>
      </c>
      <c r="F186" s="22">
        <f t="shared" si="21"/>
        <v>22.222222222222221</v>
      </c>
    </row>
    <row r="187" spans="1:9" x14ac:dyDescent="0.3">
      <c r="A187" s="7" t="s">
        <v>121</v>
      </c>
      <c r="B187" s="23">
        <f>B188</f>
        <v>0</v>
      </c>
      <c r="C187" s="23">
        <f>C188+C189</f>
        <v>9000</v>
      </c>
      <c r="D187" s="23">
        <f>D188+D189</f>
        <v>2927.22</v>
      </c>
      <c r="E187" s="22" t="e">
        <f t="shared" si="20"/>
        <v>#DIV/0!</v>
      </c>
      <c r="F187" s="22">
        <f t="shared" si="21"/>
        <v>32.524666666666661</v>
      </c>
    </row>
    <row r="188" spans="1:9" x14ac:dyDescent="0.3">
      <c r="A188" s="2" t="s">
        <v>122</v>
      </c>
      <c r="B188" s="22">
        <v>0</v>
      </c>
      <c r="C188" s="22">
        <v>9000</v>
      </c>
      <c r="D188" s="22">
        <v>2927.22</v>
      </c>
      <c r="E188" s="22" t="e">
        <f t="shared" si="20"/>
        <v>#DIV/0!</v>
      </c>
      <c r="F188" s="22">
        <f t="shared" si="21"/>
        <v>32.524666666666661</v>
      </c>
    </row>
    <row r="189" spans="1:9" x14ac:dyDescent="0.3">
      <c r="A189" s="2" t="s">
        <v>145</v>
      </c>
      <c r="B189" s="22">
        <v>14544</v>
      </c>
      <c r="C189" s="22">
        <v>0</v>
      </c>
      <c r="D189" s="22">
        <v>0</v>
      </c>
      <c r="E189" s="22">
        <f t="shared" si="20"/>
        <v>0</v>
      </c>
      <c r="F189" s="22" t="e">
        <f t="shared" si="21"/>
        <v>#DIV/0!</v>
      </c>
    </row>
    <row r="190" spans="1:9" x14ac:dyDescent="0.3">
      <c r="A190" s="7" t="s">
        <v>157</v>
      </c>
      <c r="B190" s="23">
        <f>B191</f>
        <v>4052863</v>
      </c>
      <c r="C190" s="23">
        <f>C191</f>
        <v>5295300</v>
      </c>
      <c r="D190" s="23">
        <f>D191</f>
        <v>4479841.38</v>
      </c>
      <c r="E190" s="22">
        <f t="shared" si="20"/>
        <v>110.53522855324742</v>
      </c>
      <c r="F190" s="22">
        <f t="shared" si="21"/>
        <v>84.600331992521674</v>
      </c>
    </row>
    <row r="191" spans="1:9" x14ac:dyDescent="0.3">
      <c r="A191" s="2" t="s">
        <v>156</v>
      </c>
      <c r="B191" s="22">
        <v>4052863</v>
      </c>
      <c r="C191" s="22">
        <v>5295300</v>
      </c>
      <c r="D191" s="22">
        <v>4479841.38</v>
      </c>
      <c r="E191" s="22">
        <f t="shared" si="20"/>
        <v>110.53522855324742</v>
      </c>
      <c r="F191" s="22">
        <f t="shared" si="21"/>
        <v>84.600331992521674</v>
      </c>
    </row>
    <row r="192" spans="1:9" x14ac:dyDescent="0.3">
      <c r="A192" s="7" t="s">
        <v>135</v>
      </c>
      <c r="B192" s="23">
        <f>B174+B176+B178+B180+B185+B187+B190</f>
        <v>4906310</v>
      </c>
      <c r="C192" s="23">
        <f>C174+C176+C178+C180+C185+C187+C190</f>
        <v>6628000</v>
      </c>
      <c r="D192" s="23">
        <f>D174+D176+D178+D180+D185+D187+D190</f>
        <v>5306180.6500000004</v>
      </c>
      <c r="E192" s="22">
        <f t="shared" si="20"/>
        <v>108.1501301385359</v>
      </c>
      <c r="F192" s="22">
        <f t="shared" si="21"/>
        <v>80.057040585395299</v>
      </c>
    </row>
    <row r="195" spans="1:5" x14ac:dyDescent="0.3">
      <c r="A195" t="s">
        <v>153</v>
      </c>
    </row>
    <row r="197" spans="1:5" x14ac:dyDescent="0.3">
      <c r="B197" t="s">
        <v>137</v>
      </c>
      <c r="E197" t="s">
        <v>138</v>
      </c>
    </row>
    <row r="198" spans="1:5" x14ac:dyDescent="0.3">
      <c r="B198" t="s">
        <v>139</v>
      </c>
      <c r="E198" t="s">
        <v>140</v>
      </c>
    </row>
  </sheetData>
  <mergeCells count="5">
    <mergeCell ref="A44:F44"/>
    <mergeCell ref="A80:F80"/>
    <mergeCell ref="A147:F147"/>
    <mergeCell ref="A171:F171"/>
    <mergeCell ref="B1:E2"/>
  </mergeCells>
  <pageMargins left="0.11811023622047245" right="0.11811023622047245" top="0.7480314960629921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8" sqref="D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Ostvarenje proračuna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Marina</cp:lastModifiedBy>
  <cp:lastPrinted>2022-02-15T09:41:54Z</cp:lastPrinted>
  <dcterms:created xsi:type="dcterms:W3CDTF">2020-03-06T06:18:22Z</dcterms:created>
  <dcterms:modified xsi:type="dcterms:W3CDTF">2022-02-15T09:41:57Z</dcterms:modified>
</cp:coreProperties>
</file>